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8_{EC333E57-9A02-43F7-A546-D52B6CB975D5}" xr6:coauthVersionLast="36" xr6:coauthVersionMax="36" xr10:uidLastSave="{00000000-0000-0000-0000-000000000000}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'M-Profil'!$A$1:$W$39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Q24" i="3" l="1"/>
  <c r="S10" i="3" l="1"/>
  <c r="Q22" i="3" l="1"/>
  <c r="U22" i="3" s="1"/>
  <c r="Q20" i="3"/>
  <c r="U20" i="3" s="1"/>
  <c r="Z20" i="3" l="1"/>
  <c r="Y20" i="3"/>
  <c r="S28" i="3" l="1"/>
  <c r="Q14" i="3" l="1"/>
  <c r="Q18" i="3"/>
  <c r="Q16" i="3"/>
  <c r="Q12" i="3"/>
  <c r="Q10" i="3"/>
  <c r="Q8" i="3"/>
  <c r="S8" i="3" l="1"/>
  <c r="U28" i="3" l="1"/>
  <c r="S12" i="3"/>
  <c r="S16" i="3"/>
  <c r="U16" i="3" s="1"/>
  <c r="Y16" i="3" s="1"/>
  <c r="S18" i="3"/>
  <c r="S14" i="3"/>
  <c r="O28" i="3"/>
  <c r="O16" i="3"/>
  <c r="O12" i="3"/>
  <c r="O8" i="3"/>
  <c r="M36" i="3" s="1"/>
  <c r="N36" i="3" s="1"/>
  <c r="O10" i="3"/>
  <c r="N32" i="3"/>
  <c r="N8" i="3"/>
  <c r="N10" i="3"/>
  <c r="N12" i="3"/>
  <c r="N16" i="3"/>
  <c r="N17" i="3"/>
  <c r="N18" i="3"/>
  <c r="N28" i="3"/>
  <c r="M34" i="3" l="1"/>
  <c r="N34" i="3" s="1"/>
  <c r="U18" i="3"/>
  <c r="Y18" i="3" s="1"/>
  <c r="U10" i="3"/>
  <c r="Y10" i="3" s="1"/>
  <c r="U14" i="3"/>
  <c r="U12" i="3"/>
  <c r="Y12" i="3" s="1"/>
  <c r="U8" i="3"/>
  <c r="Y8" i="3" s="1"/>
  <c r="Z16" i="3"/>
  <c r="Z28" i="3"/>
  <c r="Y28" i="3"/>
  <c r="Z18" i="3" l="1"/>
  <c r="Z12" i="3"/>
  <c r="Z10" i="3"/>
  <c r="Z8" i="3"/>
  <c r="U32" i="3"/>
  <c r="Z14" i="3"/>
  <c r="Y14" i="3"/>
  <c r="X34" i="3" s="1"/>
  <c r="Y34" i="3" s="1"/>
  <c r="X36" i="3" l="1"/>
  <c r="Y36" i="3" s="1"/>
  <c r="Y32" i="3"/>
  <c r="U34" i="3"/>
  <c r="Q38" i="3" l="1"/>
  <c r="U36" i="3"/>
</calcChain>
</file>

<file path=xl/sharedStrings.xml><?xml version="1.0" encoding="utf-8"?>
<sst xmlns="http://schemas.openxmlformats.org/spreadsheetml/2006/main" count="46" uniqueCount="34">
  <si>
    <t>Deutsch</t>
  </si>
  <si>
    <t>Französisch</t>
  </si>
  <si>
    <t>Englisch</t>
  </si>
  <si>
    <t>Mathematik</t>
  </si>
  <si>
    <t>Prüfung</t>
  </si>
  <si>
    <t>mündl.</t>
  </si>
  <si>
    <t>schriftl.</t>
  </si>
  <si>
    <t>Erf.</t>
  </si>
  <si>
    <t>Prf.</t>
  </si>
  <si>
    <t>Projektarbeiten IDPA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</si>
  <si>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</si>
  <si>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</si>
  <si>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</si>
  <si>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</si>
  <si>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</si>
  <si>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</si>
  <si>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</si>
  <si>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</si>
  <si>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</si>
  <si>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</si>
  <si>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</si>
  <si>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</si>
  <si>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</si>
  <si>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</si>
  <si>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</si>
  <si>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</si>
  <si>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</si>
  <si>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</si>
  <si>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</si>
  <si>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3. Sem</t>
  </si>
  <si>
    <t>Finanz- und Rechnungswesen</t>
  </si>
  <si>
    <t>Wirtschaft und Recht 2</t>
  </si>
  <si>
    <t>Wirtschaft und Recht</t>
  </si>
  <si>
    <t>Notenrechner BM2, Typ Dienstleistungen ab 2022 für Abschluss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</si>
</sst>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rgb="FF1881A8"/>
      <name val="Arial"/>
      <family val="2"/>
    </font>
    <font>
      <sz val="11"/>
      <color rgb="FF00386F"/>
      <name val="Arial"/>
      <family val="2"/>
    </font>
    <font>
      <b/>
      <sz val="18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F39100"/>
      <name val="Arial"/>
      <family val="2"/>
    </font>
    <font>
      <b/>
      <sz val="12"/>
      <color rgb="FFF39100"/>
      <name val="Arial"/>
      <family val="2"/>
    </font>
    <font>
      <sz val="8"/>
      <color rgb="FF00386F"/>
      <name val="Arial"/>
      <family val="2"/>
    </font>
    <font>
      <sz val="10"/>
      <color rgb="FF00386F"/>
      <name val="Arial"/>
      <family val="2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b/>
      <sz val="12"/>
      <color rgb="FF00386F"/>
      <name val="Arial"/>
      <family val="2"/>
    </font>
    <font>
      <b/>
      <sz val="14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</fills>
  <borders count="7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 style="thick">
        <color rgb="FFA39382"/>
      </right>
      <top/>
      <bottom/>
      <diagonal/>
    </border>
  </borders>
  <cellStyleXfs count="12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6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167" fontId="11" fillId="0" borderId="0" xfId="10" applyNumberFormat="1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horizontal="center" vertical="center" textRotation="90"/>
    </xf>
    <xf numFmtId="0" fontId="20" fillId="5" borderId="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 textRotation="90"/>
    </xf>
    <xf numFmtId="0" fontId="4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right" vertical="center"/>
    </xf>
    <xf numFmtId="0" fontId="25" fillId="6" borderId="0" xfId="0" applyFont="1" applyFill="1" applyBorder="1" applyAlignment="1" applyProtection="1">
      <alignment vertical="center" textRotation="90"/>
    </xf>
    <xf numFmtId="0" fontId="25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right" vertical="center"/>
    </xf>
    <xf numFmtId="0" fontId="26" fillId="6" borderId="0" xfId="0" applyFont="1" applyFill="1" applyBorder="1" applyAlignment="1" applyProtection="1">
      <alignment horizontal="right" vertical="center"/>
    </xf>
    <xf numFmtId="0" fontId="17" fillId="6" borderId="0" xfId="0" applyFont="1" applyFill="1" applyBorder="1" applyAlignment="1" applyProtection="1">
      <alignment horizontal="center" vertical="center"/>
    </xf>
    <xf numFmtId="0" fontId="22" fillId="6" borderId="0" xfId="0" quotePrefix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/>
    <xf numFmtId="0" fontId="14" fillId="0" borderId="0" xfId="0" applyFont="1" applyBorder="1" applyAlignment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7" fillId="5" borderId="0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Border="1" applyAlignment="1" applyProtection="1">
      <alignment horizontal="center"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right" vertical="center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6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A39382"/>
      <color rgb="FFDCD7D2"/>
      <color rgb="FF00386F"/>
      <color rgb="FFF39100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A54"/>
  <sheetViews>
    <sheetView showGridLines="0" tabSelected="1" showWhiteSpace="0" view="pageLayout" zoomScaleNormal="100" workbookViewId="0">
      <selection activeCell="F8" sqref="F8"/>
    </sheetView>
  </sheetViews>
  <sheetFormatPr baseColWidth="10" defaultColWidth="20" defaultRowHeight="14.25" x14ac:dyDescent="0.25"/>
  <cols>
    <col min="1" max="1" width="9" style="24" customWidth="1"/>
    <col min="2" max="2" width="21.85546875" style="24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8" width="11.85546875" style="2" customWidth="1"/>
    <col min="9" max="9" width="1.7109375" style="2" customWidth="1"/>
    <col min="10" max="10" width="7.7109375" style="2" customWidth="1"/>
    <col min="11" max="11" width="1.7109375" style="2" customWidth="1"/>
    <col min="12" max="12" width="7.7109375" style="3" customWidth="1"/>
    <col min="13" max="13" width="6.28515625" style="1" hidden="1" customWidth="1"/>
    <col min="14" max="14" width="9.140625" style="1" hidden="1" customWidth="1"/>
    <col min="15" max="15" width="6.85546875" style="1" hidden="1" customWidth="1"/>
    <col min="16" max="16" width="1.7109375" style="2" customWidth="1"/>
    <col min="17" max="17" width="7" style="2" customWidth="1"/>
    <col min="18" max="18" width="1.7109375" style="2" customWidth="1"/>
    <col min="19" max="19" width="7" style="3" customWidth="1"/>
    <col min="20" max="20" width="1.7109375" style="3" customWidth="1"/>
    <col min="21" max="21" width="9.85546875" style="2" customWidth="1"/>
    <col min="22" max="22" width="0.85546875" style="2" customWidth="1"/>
    <col min="23" max="23" width="3.140625" style="3" customWidth="1"/>
    <col min="24" max="24" width="6.28515625" style="28" hidden="1" customWidth="1"/>
    <col min="25" max="25" width="7.42578125" style="1" hidden="1" customWidth="1"/>
    <col min="26" max="26" width="6.85546875" style="1" hidden="1" customWidth="1"/>
    <col min="27" max="16384" width="20" style="2"/>
  </cols>
  <sheetData>
    <row r="1" spans="1:26" x14ac:dyDescent="0.25">
      <c r="P1" s="49"/>
      <c r="Q1" s="49"/>
      <c r="R1" s="49"/>
      <c r="S1" s="49"/>
      <c r="T1" s="49"/>
      <c r="U1" s="49"/>
      <c r="V1" s="49"/>
      <c r="W1" s="49"/>
    </row>
    <row r="2" spans="1:26" ht="23.25" x14ac:dyDescent="0.25">
      <c r="A2" s="80" t="s">
        <v>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7"/>
      <c r="N2" s="17"/>
      <c r="P2" s="49"/>
      <c r="Q2" s="93" t="s">
        <v>17</v>
      </c>
      <c r="R2" s="93"/>
      <c r="S2" s="93"/>
      <c r="T2" s="93"/>
      <c r="U2" s="93"/>
      <c r="V2" s="93"/>
      <c r="W2" s="93"/>
      <c r="X2" s="31"/>
      <c r="Y2" s="17"/>
    </row>
    <row r="3" spans="1:26" x14ac:dyDescent="0.25">
      <c r="P3" s="49"/>
      <c r="Q3" s="49"/>
      <c r="R3" s="49"/>
      <c r="S3" s="49"/>
      <c r="T3" s="49"/>
      <c r="U3" s="49"/>
      <c r="V3" s="49"/>
      <c r="W3" s="49"/>
    </row>
    <row r="4" spans="1:26" x14ac:dyDescent="0.25">
      <c r="P4" s="3"/>
      <c r="Q4" s="3"/>
      <c r="R4" s="3"/>
      <c r="T4" s="49"/>
      <c r="U4" s="49"/>
      <c r="V4" s="49"/>
      <c r="W4" s="49"/>
    </row>
    <row r="5" spans="1:26" s="30" customFormat="1" ht="25.15" customHeight="1" x14ac:dyDescent="0.25">
      <c r="C5" s="25"/>
      <c r="D5" s="48" t="s">
        <v>23</v>
      </c>
      <c r="E5" s="26"/>
      <c r="F5" s="48" t="s">
        <v>24</v>
      </c>
      <c r="G5" s="26"/>
      <c r="H5" s="48" t="s">
        <v>29</v>
      </c>
      <c r="I5" s="26"/>
      <c r="J5" s="99" t="s">
        <v>4</v>
      </c>
      <c r="K5" s="99"/>
      <c r="L5" s="99"/>
      <c r="M5" s="98" t="s">
        <v>12</v>
      </c>
      <c r="N5" s="98"/>
      <c r="O5" s="98"/>
      <c r="P5" s="25"/>
      <c r="Q5" s="99" t="s">
        <v>18</v>
      </c>
      <c r="R5" s="99"/>
      <c r="S5" s="99"/>
      <c r="T5" s="50"/>
      <c r="U5" s="48" t="s">
        <v>10</v>
      </c>
      <c r="V5" s="49"/>
      <c r="W5" s="47" t="s">
        <v>11</v>
      </c>
      <c r="X5" s="98" t="s">
        <v>12</v>
      </c>
      <c r="Y5" s="98"/>
      <c r="Z5" s="98"/>
    </row>
    <row r="6" spans="1:26" s="24" customFormat="1" ht="25.9" customHeight="1" x14ac:dyDescent="0.25">
      <c r="A6" s="27"/>
      <c r="B6" s="27"/>
      <c r="C6" s="27"/>
      <c r="D6" s="28"/>
      <c r="F6" s="28"/>
      <c r="H6" s="28"/>
      <c r="J6" s="63" t="s">
        <v>5</v>
      </c>
      <c r="L6" s="64" t="s">
        <v>6</v>
      </c>
      <c r="M6" s="5" t="s">
        <v>11</v>
      </c>
      <c r="N6" s="6" t="s">
        <v>13</v>
      </c>
      <c r="O6" s="6" t="s">
        <v>14</v>
      </c>
      <c r="P6" s="29"/>
      <c r="Q6" s="64" t="s">
        <v>7</v>
      </c>
      <c r="R6" s="29"/>
      <c r="S6" s="64" t="s">
        <v>8</v>
      </c>
      <c r="T6" s="51"/>
      <c r="U6" s="55"/>
      <c r="V6" s="49"/>
      <c r="W6" s="51"/>
      <c r="X6" s="5"/>
      <c r="Y6" s="6" t="s">
        <v>13</v>
      </c>
      <c r="Z6" s="6" t="s">
        <v>14</v>
      </c>
    </row>
    <row r="7" spans="1:26" ht="4.9000000000000004" customHeight="1" thickBot="1" x14ac:dyDescent="0.3">
      <c r="A7" s="35"/>
      <c r="B7" s="35"/>
      <c r="C7" s="7"/>
      <c r="D7" s="8"/>
      <c r="E7" s="9"/>
      <c r="F7" s="8"/>
      <c r="G7" s="9"/>
      <c r="H7" s="8"/>
      <c r="I7" s="9"/>
      <c r="J7" s="8"/>
      <c r="K7" s="8"/>
      <c r="L7" s="23"/>
      <c r="M7" s="11"/>
      <c r="N7" s="11"/>
      <c r="O7" s="11"/>
      <c r="P7" s="3"/>
      <c r="Q7" s="23"/>
      <c r="R7" s="23"/>
      <c r="S7" s="23"/>
      <c r="T7" s="52"/>
      <c r="U7" s="54"/>
      <c r="V7" s="49"/>
      <c r="W7" s="69"/>
      <c r="X7" s="5"/>
      <c r="Y7" s="11"/>
      <c r="Z7" s="11"/>
    </row>
    <row r="8" spans="1:26" ht="16.5" thickTop="1" thickBot="1" x14ac:dyDescent="0.3">
      <c r="A8" s="60" t="s">
        <v>0</v>
      </c>
      <c r="B8" s="60"/>
      <c r="C8" s="7"/>
      <c r="D8" s="90"/>
      <c r="E8" s="9"/>
      <c r="F8" s="90"/>
      <c r="G8" s="9"/>
      <c r="H8" s="90"/>
      <c r="I8" s="9"/>
      <c r="J8" s="90"/>
      <c r="K8" s="8"/>
      <c r="L8" s="90"/>
      <c r="M8" s="15">
        <v>0.125</v>
      </c>
      <c r="N8" s="14" t="str">
        <f>IF(ISNUMBER(#REF!),IF(#REF!-4&lt;0,#REF!-4,0),"")</f>
        <v/>
      </c>
      <c r="O8" s="18" t="e">
        <f>IF(#REF!&lt;4,1,0)</f>
        <v>#REF!</v>
      </c>
      <c r="P8" s="3"/>
      <c r="Q8" s="65" t="str">
        <f>IF(COUNT(D8:H8)&gt;0,ROUND(2*AVERAGE(D8:H8),0)/2,"--")</f>
        <v>--</v>
      </c>
      <c r="R8" s="23"/>
      <c r="S8" s="65" t="str">
        <f>IF(COUNT($J8:$L8)=2,ROUND(2*AVERAGE($J8:$L8),0)/2,"--")</f>
        <v>--</v>
      </c>
      <c r="T8" s="52"/>
      <c r="U8" s="65" t="str">
        <f>IF(COUNT(Q8:S8)=2,ROUND(2*AVERAGE(Q8:S8),0)/2,"--")</f>
        <v>--</v>
      </c>
      <c r="V8" s="49"/>
      <c r="W8" s="74" t="s">
        <v>22</v>
      </c>
      <c r="X8" s="15"/>
      <c r="Y8" s="14" t="str">
        <f>IF(ISNUMBER(U8),IF(U8-4&lt;0,U8-4,0),"")</f>
        <v/>
      </c>
      <c r="Z8" s="18">
        <f>IF(U8&lt;4,1,0)</f>
        <v>0</v>
      </c>
    </row>
    <row r="9" spans="1:26" ht="4.9000000000000004" customHeight="1" thickTop="1" thickBot="1" x14ac:dyDescent="0.3">
      <c r="A9" s="35"/>
      <c r="B9" s="35"/>
      <c r="C9" s="7"/>
      <c r="D9" s="8"/>
      <c r="E9" s="9"/>
      <c r="F9" s="8"/>
      <c r="G9" s="9"/>
      <c r="H9" s="8"/>
      <c r="I9" s="9"/>
      <c r="J9" s="8"/>
      <c r="K9" s="8"/>
      <c r="L9" s="23"/>
      <c r="M9" s="16"/>
      <c r="N9" s="14"/>
      <c r="O9" s="18"/>
      <c r="P9" s="3"/>
      <c r="Q9" s="23"/>
      <c r="R9" s="23"/>
      <c r="S9" s="23"/>
      <c r="T9" s="52"/>
      <c r="U9" s="54"/>
      <c r="V9" s="49"/>
      <c r="W9" s="69"/>
      <c r="X9" s="16"/>
      <c r="Y9" s="14"/>
      <c r="Z9" s="18"/>
    </row>
    <row r="10" spans="1:26" ht="16.5" thickTop="1" thickBot="1" x14ac:dyDescent="0.3">
      <c r="A10" s="60" t="s">
        <v>1</v>
      </c>
      <c r="B10" s="60"/>
      <c r="C10" s="7"/>
      <c r="D10" s="61"/>
      <c r="E10" s="9"/>
      <c r="F10" s="61"/>
      <c r="G10" s="9"/>
      <c r="H10" s="61"/>
      <c r="I10" s="9"/>
      <c r="J10" s="61"/>
      <c r="K10" s="23"/>
      <c r="L10" s="91"/>
      <c r="M10" s="15">
        <v>0.125</v>
      </c>
      <c r="N10" s="14" t="str">
        <f>IF(ISNUMBER(#REF!),IF(#REF!-4&lt;0,#REF!-4,0),"")</f>
        <v/>
      </c>
      <c r="O10" s="18" t="e">
        <f>IF(#REF!&lt;4,1,0)</f>
        <v>#REF!</v>
      </c>
      <c r="P10" s="3"/>
      <c r="Q10" s="65" t="str">
        <f>IF(COUNT(D10:H10)&gt;0,ROUND(2*AVERAGE(D10:H10),0)/2,"--")</f>
        <v>--</v>
      </c>
      <c r="R10" s="23"/>
      <c r="S10" s="65" t="str">
        <f>IF(ISNUMBER(J10),J10,"--")</f>
        <v>--</v>
      </c>
      <c r="T10" s="52"/>
      <c r="U10" s="65" t="str">
        <f>IF(COUNT(Q10:S10)=2,ROUND(2*AVERAGE(Q10:S10),0)/2,"--")</f>
        <v>--</v>
      </c>
      <c r="V10" s="49"/>
      <c r="W10" s="74" t="s">
        <v>22</v>
      </c>
      <c r="X10" s="15"/>
      <c r="Y10" s="14" t="str">
        <f>IF(ISNUMBER(U10),IF(U10-4&lt;0,U10-4,0),"")</f>
        <v/>
      </c>
      <c r="Z10" s="18">
        <f>IF(U10&lt;4,1,0)</f>
        <v>0</v>
      </c>
    </row>
    <row r="11" spans="1:26" ht="4.9000000000000004" customHeight="1" thickTop="1" thickBot="1" x14ac:dyDescent="0.3">
      <c r="A11" s="35"/>
      <c r="B11" s="35"/>
      <c r="C11" s="7"/>
      <c r="D11" s="8"/>
      <c r="E11" s="9"/>
      <c r="F11" s="8"/>
      <c r="G11" s="9"/>
      <c r="H11" s="8"/>
      <c r="I11" s="9"/>
      <c r="J11" s="8"/>
      <c r="K11" s="8"/>
      <c r="L11" s="23"/>
      <c r="M11" s="16"/>
      <c r="N11" s="14"/>
      <c r="O11" s="18"/>
      <c r="P11" s="3"/>
      <c r="Q11" s="23"/>
      <c r="R11" s="23"/>
      <c r="S11" s="23"/>
      <c r="T11" s="52"/>
      <c r="U11" s="54"/>
      <c r="V11" s="49"/>
      <c r="W11" s="69"/>
      <c r="X11" s="16"/>
      <c r="Y11" s="14"/>
      <c r="Z11" s="18"/>
    </row>
    <row r="12" spans="1:26" ht="16.5" thickTop="1" thickBot="1" x14ac:dyDescent="0.3">
      <c r="A12" s="60" t="s">
        <v>2</v>
      </c>
      <c r="B12" s="60"/>
      <c r="C12" s="7"/>
      <c r="E12" s="9"/>
      <c r="F12" s="90"/>
      <c r="G12" s="9"/>
      <c r="H12" s="90"/>
      <c r="I12" s="9"/>
      <c r="J12" s="90"/>
      <c r="K12" s="8"/>
      <c r="L12" s="90"/>
      <c r="M12" s="15">
        <v>0.125</v>
      </c>
      <c r="N12" s="14" t="str">
        <f>IF(ISNUMBER(#REF!),IF(#REF!-4&lt;0,#REF!-4,0),"")</f>
        <v/>
      </c>
      <c r="O12" s="18" t="e">
        <f>IF(#REF!&lt;4,1,0)</f>
        <v>#REF!</v>
      </c>
      <c r="P12" s="3"/>
      <c r="Q12" s="65" t="str">
        <f>IF(COUNT(D12:H12)&gt;0,ROUND(2*AVERAGE(D12:H12),0)/2,"--")</f>
        <v>--</v>
      </c>
      <c r="R12" s="23"/>
      <c r="S12" s="65" t="str">
        <f>IF(COUNT($J12:$L12)=2,ROUND(2*AVERAGE($J12:$L12),0)/2,"--")</f>
        <v>--</v>
      </c>
      <c r="T12" s="52"/>
      <c r="U12" s="65" t="str">
        <f>IF(COUNT(Q12:S12)=2,ROUND(2*AVERAGE(Q12:S12),0)/2,"--")</f>
        <v>--</v>
      </c>
      <c r="V12" s="49"/>
      <c r="W12" s="74" t="s">
        <v>22</v>
      </c>
      <c r="X12" s="15"/>
      <c r="Y12" s="14" t="str">
        <f>IF(ISNUMBER(U12),IF(U12-4&lt;0,U12-4,0),"")</f>
        <v/>
      </c>
      <c r="Z12" s="18">
        <f>IF(U12&lt;4,1,0)</f>
        <v>0</v>
      </c>
    </row>
    <row r="13" spans="1:26" ht="4.9000000000000004" customHeight="1" thickTop="1" thickBot="1" x14ac:dyDescent="0.3">
      <c r="A13" s="35"/>
      <c r="B13" s="35"/>
      <c r="C13" s="7"/>
      <c r="D13" s="8"/>
      <c r="E13" s="9"/>
      <c r="F13" s="8"/>
      <c r="G13" s="9"/>
      <c r="H13" s="8"/>
      <c r="I13" s="9"/>
      <c r="J13" s="8"/>
      <c r="K13" s="8"/>
      <c r="L13" s="23"/>
      <c r="M13" s="16"/>
      <c r="N13" s="14"/>
      <c r="O13" s="18"/>
      <c r="P13" s="3"/>
      <c r="Q13" s="23"/>
      <c r="R13" s="23"/>
      <c r="S13" s="23"/>
      <c r="T13" s="52"/>
      <c r="U13" s="54"/>
      <c r="V13" s="49"/>
      <c r="W13" s="69"/>
      <c r="X13" s="16"/>
      <c r="Y13" s="14"/>
      <c r="Z13" s="18"/>
    </row>
    <row r="14" spans="1:26" s="3" customFormat="1" ht="16.5" thickTop="1" thickBot="1" x14ac:dyDescent="0.3">
      <c r="A14" s="60" t="s">
        <v>3</v>
      </c>
      <c r="B14" s="60"/>
      <c r="C14" s="7"/>
      <c r="D14" s="61"/>
      <c r="E14" s="81"/>
      <c r="F14" s="61"/>
      <c r="G14" s="81"/>
      <c r="H14" s="61"/>
      <c r="I14" s="81"/>
      <c r="J14" s="106"/>
      <c r="K14" s="106"/>
      <c r="L14" s="106"/>
      <c r="M14" s="11"/>
      <c r="N14" s="11"/>
      <c r="O14" s="11"/>
      <c r="Q14" s="65" t="str">
        <f>IF(COUNT(D14:H14)&gt;0,ROUND(2*AVERAGE(D14:H14),0)/2,"--")</f>
        <v>--</v>
      </c>
      <c r="R14" s="23"/>
      <c r="S14" s="65" t="str">
        <f>IF(ISNUMBER(J14),J14,"--")</f>
        <v>--</v>
      </c>
      <c r="T14" s="52"/>
      <c r="U14" s="65" t="str">
        <f>IF(COUNT(Q14:S14)=2,ROUND(2*AVERAGE(Q14:S14),0)/2,"--")</f>
        <v>--</v>
      </c>
      <c r="V14" s="49"/>
      <c r="W14" s="74" t="s">
        <v>22</v>
      </c>
      <c r="X14" s="33"/>
      <c r="Y14" s="14" t="str">
        <f>IF(ISNUMBER(U14),IF(U14-4&lt;0,U14-4,0),"")</f>
        <v/>
      </c>
      <c r="Z14" s="18">
        <f>IF(U14&lt;4,1,0)</f>
        <v>0</v>
      </c>
    </row>
    <row r="15" spans="1:26" ht="4.9000000000000004" customHeight="1" thickTop="1" thickBot="1" x14ac:dyDescent="0.3">
      <c r="A15" s="35"/>
      <c r="B15" s="35"/>
      <c r="C15" s="7"/>
      <c r="D15" s="8"/>
      <c r="E15" s="9"/>
      <c r="F15" s="8"/>
      <c r="G15" s="9"/>
      <c r="H15" s="8"/>
      <c r="I15" s="9"/>
      <c r="J15" s="8"/>
      <c r="K15" s="8"/>
      <c r="L15" s="23"/>
      <c r="M15" s="79"/>
      <c r="N15" s="77"/>
      <c r="O15" s="78"/>
      <c r="P15" s="3"/>
      <c r="Q15" s="23"/>
      <c r="R15" s="23"/>
      <c r="S15" s="23"/>
      <c r="T15" s="52"/>
      <c r="U15" s="54"/>
      <c r="V15" s="49"/>
      <c r="W15" s="69"/>
      <c r="X15" s="79"/>
      <c r="Y15" s="77"/>
      <c r="Z15" s="78"/>
    </row>
    <row r="16" spans="1:26" s="3" customFormat="1" ht="16.5" thickTop="1" thickBot="1" x14ac:dyDescent="0.3">
      <c r="A16" s="57" t="s">
        <v>30</v>
      </c>
      <c r="B16" s="57"/>
      <c r="C16" s="7"/>
      <c r="D16" s="59"/>
      <c r="E16" s="7"/>
      <c r="F16" s="59"/>
      <c r="G16" s="7"/>
      <c r="H16" s="59"/>
      <c r="I16" s="7"/>
      <c r="J16" s="102"/>
      <c r="K16" s="103"/>
      <c r="L16" s="104"/>
      <c r="M16" s="100">
        <v>0.25</v>
      </c>
      <c r="N16" s="95" t="str">
        <f>IF(ISNUMBER(#REF!),IF(#REF!-4&lt;0,(#REF!-4)*2,0),"")</f>
        <v/>
      </c>
      <c r="O16" s="96" t="e">
        <f>IF(#REF!&lt;4,1,0)</f>
        <v>#REF!</v>
      </c>
      <c r="Q16" s="58" t="str">
        <f>IF(COUNT(D16:H16)&gt;0,ROUND(2*AVERAGE(D16:H16),0)/2,"--")</f>
        <v>--</v>
      </c>
      <c r="R16" s="23"/>
      <c r="S16" s="58" t="str">
        <f>IF(ISNUMBER(J16),J16,"--")</f>
        <v>--</v>
      </c>
      <c r="T16" s="52"/>
      <c r="U16" s="58" t="str">
        <f>IF(COUNT(Q16,S16)=2,ROUND(2*AVERAGE(Q16,S16),0)/2,"--")</f>
        <v>--</v>
      </c>
      <c r="V16" s="49"/>
      <c r="W16" s="74" t="s">
        <v>22</v>
      </c>
      <c r="X16" s="15"/>
      <c r="Y16" s="14" t="str">
        <f>IF(ISNUMBER(U16),IF(U16-4&lt;0,U16-4,0),"")</f>
        <v/>
      </c>
      <c r="Z16" s="18">
        <f>IF(U16&lt;4,1,0)</f>
        <v>0</v>
      </c>
    </row>
    <row r="17" spans="1:26" ht="4.9000000000000004" customHeight="1" thickTop="1" thickBot="1" x14ac:dyDescent="0.3">
      <c r="A17" s="35"/>
      <c r="B17" s="2"/>
      <c r="C17" s="7"/>
      <c r="D17" s="8"/>
      <c r="E17" s="9"/>
      <c r="F17" s="8"/>
      <c r="G17" s="9"/>
      <c r="H17" s="8"/>
      <c r="I17" s="9"/>
      <c r="J17" s="8"/>
      <c r="K17" s="8"/>
      <c r="L17" s="23"/>
      <c r="M17" s="101"/>
      <c r="N17" s="95" t="str">
        <f>IF(ISNUMBER(#REF!),IF(#REF!-4&lt;0,#REF!-4,0),"")</f>
        <v/>
      </c>
      <c r="O17" s="96"/>
      <c r="P17" s="3"/>
      <c r="Q17" s="23"/>
      <c r="R17" s="23"/>
      <c r="S17" s="23"/>
      <c r="T17" s="52"/>
      <c r="U17" s="54"/>
      <c r="V17" s="49"/>
      <c r="W17" s="74"/>
      <c r="X17" s="16"/>
      <c r="Y17" s="14"/>
      <c r="Z17" s="18"/>
    </row>
    <row r="18" spans="1:26" s="3" customFormat="1" ht="16.5" thickTop="1" thickBot="1" x14ac:dyDescent="0.3">
      <c r="A18" s="57" t="s">
        <v>32</v>
      </c>
      <c r="B18" s="57"/>
      <c r="C18" s="7"/>
      <c r="D18" s="59"/>
      <c r="E18" s="7"/>
      <c r="F18" s="59"/>
      <c r="G18" s="7"/>
      <c r="H18" s="59"/>
      <c r="I18" s="7"/>
      <c r="J18" s="102"/>
      <c r="K18" s="103"/>
      <c r="L18" s="104"/>
      <c r="M18" s="101"/>
      <c r="N18" s="95" t="str">
        <f>IF(ISNUMBER(#REF!),IF(#REF!-4&lt;0,#REF!-4,0),"")</f>
        <v/>
      </c>
      <c r="O18" s="96"/>
      <c r="Q18" s="58" t="str">
        <f>IF(COUNT(D18:H18)&gt;0,ROUND(2*AVERAGE(D18:H18),0)/2,"--")</f>
        <v>--</v>
      </c>
      <c r="R18" s="23"/>
      <c r="S18" s="58" t="str">
        <f>IF(ISNUMBER(J18),J18,"--")</f>
        <v>--</v>
      </c>
      <c r="T18" s="52"/>
      <c r="U18" s="58" t="str">
        <f>IF(COUNT(Q18,S18)=2,ROUND(2*AVERAGE(Q18,S18),0)/2,"--")</f>
        <v>--</v>
      </c>
      <c r="V18" s="49"/>
      <c r="W18" s="74" t="s">
        <v>22</v>
      </c>
      <c r="X18" s="16"/>
      <c r="Y18" s="14" t="str">
        <f>IF(ISNUMBER(U18),IF(U18-4&lt;0,U18-4,0),"")</f>
        <v/>
      </c>
      <c r="Z18" s="18">
        <f>IF(U18&lt;4,1,0)</f>
        <v>0</v>
      </c>
    </row>
    <row r="19" spans="1:26" ht="4.9000000000000004" customHeight="1" thickTop="1" thickBot="1" x14ac:dyDescent="0.3">
      <c r="A19" s="35"/>
      <c r="B19" s="35"/>
      <c r="C19" s="7"/>
      <c r="D19" s="8"/>
      <c r="E19" s="9"/>
      <c r="F19" s="8"/>
      <c r="G19" s="9"/>
      <c r="H19" s="8"/>
      <c r="I19" s="9"/>
      <c r="J19" s="8"/>
      <c r="K19" s="8"/>
      <c r="L19" s="23"/>
      <c r="M19" s="16"/>
      <c r="N19" s="14"/>
      <c r="O19" s="18"/>
      <c r="P19" s="3"/>
      <c r="Q19" s="23"/>
      <c r="R19" s="23"/>
      <c r="S19" s="23"/>
      <c r="T19" s="52"/>
      <c r="U19" s="54"/>
      <c r="V19" s="49"/>
      <c r="W19" s="69"/>
      <c r="X19" s="16"/>
      <c r="Y19" s="14"/>
      <c r="Z19" s="18"/>
    </row>
    <row r="20" spans="1:26" s="3" customFormat="1" ht="16.5" thickTop="1" thickBot="1" x14ac:dyDescent="0.3">
      <c r="A20" s="60" t="s">
        <v>31</v>
      </c>
      <c r="B20" s="60"/>
      <c r="C20" s="7"/>
      <c r="D20" s="91"/>
      <c r="E20" s="7"/>
      <c r="F20" s="86"/>
      <c r="G20" s="7"/>
      <c r="H20" s="86"/>
      <c r="I20" s="7"/>
      <c r="J20" s="23"/>
      <c r="K20" s="23"/>
      <c r="L20" s="23"/>
      <c r="M20" s="11"/>
      <c r="N20" s="11"/>
      <c r="O20" s="11"/>
      <c r="Q20" s="65" t="str">
        <f>IF(COUNT(D20:H20)&gt;0,ROUND(2*AVERAGE(D20:H20),0)/2,"--")</f>
        <v>--</v>
      </c>
      <c r="R20" s="23"/>
      <c r="S20" s="22"/>
      <c r="T20" s="52"/>
      <c r="U20" s="65" t="str">
        <f>IF(ISBLANK(Q20),"--",Q20)</f>
        <v>--</v>
      </c>
      <c r="V20" s="49"/>
      <c r="W20" s="74" t="s">
        <v>22</v>
      </c>
      <c r="X20" s="82"/>
      <c r="Y20" s="83" t="str">
        <f>IF(ISNUMBER(U20),IF(U20-4&lt;0,U20-4,0),"")</f>
        <v/>
      </c>
      <c r="Z20" s="84">
        <f>IF(U20&lt;4,1,0)</f>
        <v>0</v>
      </c>
    </row>
    <row r="21" spans="1:26" ht="5.0999999999999996" customHeight="1" thickTop="1" thickBot="1" x14ac:dyDescent="0.3">
      <c r="A21" s="35"/>
      <c r="B21" s="35"/>
      <c r="C21" s="7"/>
      <c r="D21" s="8"/>
      <c r="E21" s="9"/>
      <c r="F21" s="8"/>
      <c r="G21" s="9"/>
      <c r="H21" s="8"/>
      <c r="I21" s="9"/>
      <c r="J21" s="8"/>
      <c r="K21" s="8"/>
      <c r="L21" s="23"/>
      <c r="M21" s="11"/>
      <c r="N21" s="11"/>
      <c r="O21" s="11"/>
      <c r="P21" s="3"/>
      <c r="Q21" s="23"/>
      <c r="R21" s="23"/>
      <c r="S21" s="23"/>
      <c r="T21" s="52"/>
      <c r="U21" s="54"/>
      <c r="V21" s="49"/>
      <c r="W21" s="69"/>
      <c r="X21" s="82"/>
      <c r="Y21" s="11"/>
      <c r="Z21" s="11"/>
    </row>
    <row r="22" spans="1:26" s="3" customFormat="1" ht="16.5" thickTop="1" thickBot="1" x14ac:dyDescent="0.3">
      <c r="A22" s="60" t="s">
        <v>20</v>
      </c>
      <c r="B22" s="60"/>
      <c r="C22" s="7"/>
      <c r="D22" s="86"/>
      <c r="E22" s="7"/>
      <c r="F22" s="86"/>
      <c r="G22" s="7"/>
      <c r="H22" s="86"/>
      <c r="I22" s="7"/>
      <c r="J22" s="23"/>
      <c r="K22" s="23"/>
      <c r="L22" s="23"/>
      <c r="M22" s="11"/>
      <c r="N22" s="11"/>
      <c r="O22" s="11"/>
      <c r="Q22" s="65" t="str">
        <f>IF(COUNT(D22:H22)&gt;0,ROUND(2*AVERAGE(D22:H22),0)/2,"--")</f>
        <v>--</v>
      </c>
      <c r="R22" s="23"/>
      <c r="S22" s="23"/>
      <c r="T22" s="52"/>
      <c r="U22" s="65" t="str">
        <f>IF(ISBLANK(Q22),"--",Q22)</f>
        <v>--</v>
      </c>
      <c r="V22" s="49"/>
      <c r="W22" s="74" t="s">
        <v>22</v>
      </c>
      <c r="X22" s="85"/>
      <c r="Y22" s="83"/>
      <c r="Z22" s="84"/>
    </row>
    <row r="23" spans="1:26" ht="4.9000000000000004" customHeight="1" thickTop="1" thickBot="1" x14ac:dyDescent="0.3">
      <c r="A23" s="35"/>
      <c r="B23" s="35"/>
      <c r="C23" s="7"/>
      <c r="D23" s="8"/>
      <c r="E23" s="9"/>
      <c r="F23" s="8"/>
      <c r="G23" s="9"/>
      <c r="H23" s="8"/>
      <c r="I23" s="9"/>
      <c r="J23" s="8"/>
      <c r="K23" s="8"/>
      <c r="L23" s="23"/>
      <c r="M23" s="85"/>
      <c r="N23" s="83"/>
      <c r="O23" s="84"/>
      <c r="P23" s="3"/>
      <c r="Q23" s="23"/>
      <c r="R23" s="23"/>
      <c r="S23" s="23"/>
      <c r="T23" s="52"/>
      <c r="U23" s="54"/>
      <c r="V23" s="49"/>
      <c r="W23" s="69"/>
      <c r="X23" s="85"/>
      <c r="Y23" s="83"/>
      <c r="Z23" s="84"/>
    </row>
    <row r="24" spans="1:26" ht="16.5" thickTop="1" thickBot="1" x14ac:dyDescent="0.3">
      <c r="A24" s="97" t="s">
        <v>21</v>
      </c>
      <c r="B24" s="97"/>
      <c r="C24" s="62">
        <v>1</v>
      </c>
      <c r="D24" s="88"/>
      <c r="E24" s="62">
        <v>2</v>
      </c>
      <c r="F24" s="88"/>
      <c r="G24" s="62">
        <v>4</v>
      </c>
      <c r="H24" s="88"/>
      <c r="J24" s="22"/>
      <c r="K24" s="12"/>
      <c r="L24" s="22"/>
      <c r="M24" s="42"/>
      <c r="N24" s="41"/>
      <c r="O24" s="40"/>
      <c r="P24" s="3"/>
      <c r="Q24" s="89" t="str">
        <f>IF(COUNT(D24,F24:F26,H24:H26)&gt;0,ROUND(2*AVERAGE(D24,F24:F26,H24:H26),0)/2,"--")</f>
        <v>--</v>
      </c>
      <c r="R24" s="12"/>
      <c r="S24" s="22"/>
      <c r="T24" s="53"/>
      <c r="U24" s="54"/>
      <c r="V24" s="49"/>
      <c r="W24" s="69"/>
      <c r="X24" s="43"/>
      <c r="Y24" s="41"/>
      <c r="Z24" s="40"/>
    </row>
    <row r="25" spans="1:26" ht="4.9000000000000004" customHeight="1" thickTop="1" thickBot="1" x14ac:dyDescent="0.3">
      <c r="A25" s="97"/>
      <c r="B25" s="97"/>
      <c r="C25" s="7"/>
      <c r="D25" s="8"/>
      <c r="E25" s="10"/>
      <c r="F25" s="8"/>
      <c r="G25" s="10"/>
      <c r="H25" s="8"/>
      <c r="J25" s="8"/>
      <c r="K25" s="8"/>
      <c r="L25" s="23"/>
      <c r="M25" s="43"/>
      <c r="N25" s="41"/>
      <c r="O25" s="40"/>
      <c r="P25" s="3"/>
      <c r="Q25" s="23"/>
      <c r="R25" s="23"/>
      <c r="S25" s="23"/>
      <c r="T25" s="52"/>
      <c r="U25" s="54"/>
      <c r="V25" s="49"/>
      <c r="W25" s="69"/>
      <c r="X25" s="43"/>
      <c r="Y25" s="41"/>
      <c r="Z25" s="40"/>
    </row>
    <row r="26" spans="1:26" ht="16.5" thickTop="1" thickBot="1" x14ac:dyDescent="0.3">
      <c r="A26" s="97"/>
      <c r="B26" s="97"/>
      <c r="E26" s="62">
        <v>3</v>
      </c>
      <c r="F26" s="88"/>
      <c r="G26" s="62"/>
      <c r="H26" s="92"/>
      <c r="J26" s="22"/>
      <c r="K26" s="12"/>
      <c r="L26" s="22"/>
      <c r="M26" s="42"/>
      <c r="N26" s="41"/>
      <c r="O26" s="40"/>
      <c r="P26" s="3"/>
      <c r="Q26" s="23"/>
      <c r="R26" s="12"/>
      <c r="S26" s="22"/>
      <c r="T26" s="53"/>
      <c r="U26" s="54"/>
      <c r="V26" s="49"/>
      <c r="W26" s="74"/>
      <c r="X26" s="43"/>
      <c r="Y26" s="41"/>
      <c r="Z26" s="40"/>
    </row>
    <row r="27" spans="1:26" ht="4.9000000000000004" customHeight="1" thickTop="1" thickBot="1" x14ac:dyDescent="0.3">
      <c r="A27" s="35"/>
      <c r="B27" s="35"/>
      <c r="C27" s="7"/>
      <c r="D27" s="8"/>
      <c r="E27" s="10"/>
      <c r="F27" s="8"/>
      <c r="G27" s="10"/>
      <c r="H27" s="8"/>
      <c r="I27" s="10"/>
      <c r="J27" s="8"/>
      <c r="K27" s="8"/>
      <c r="L27" s="23"/>
      <c r="M27" s="43"/>
      <c r="N27" s="41"/>
      <c r="O27" s="40"/>
      <c r="P27" s="3"/>
      <c r="Q27" s="23"/>
      <c r="R27" s="23"/>
      <c r="S27" s="23"/>
      <c r="T27" s="52"/>
      <c r="U27" s="54"/>
      <c r="V27" s="49"/>
      <c r="W27" s="69"/>
      <c r="X27" s="43"/>
      <c r="Y27" s="41"/>
      <c r="Z27" s="40"/>
    </row>
    <row r="28" spans="1:26" ht="16.5" thickTop="1" thickBot="1" x14ac:dyDescent="0.3">
      <c r="A28" s="87" t="s">
        <v>9</v>
      </c>
      <c r="B28" s="87"/>
      <c r="C28" s="7"/>
      <c r="D28" s="22"/>
      <c r="E28" s="12"/>
      <c r="G28" s="12"/>
      <c r="H28" s="88"/>
      <c r="I28" s="12"/>
      <c r="J28" s="3"/>
      <c r="K28" s="22"/>
      <c r="L28" s="22"/>
      <c r="M28" s="38">
        <v>0.125</v>
      </c>
      <c r="N28" s="41" t="str">
        <f>IF(ISNUMBER(#REF!),IF(#REF!-4&lt;0,#REF!-4,0),"")</f>
        <v/>
      </c>
      <c r="O28" s="40" t="e">
        <f>IF(#REF!&lt;4,1,0)</f>
        <v>#REF!</v>
      </c>
      <c r="P28" s="3"/>
      <c r="Q28" s="22"/>
      <c r="R28" s="12"/>
      <c r="S28" s="89" t="str">
        <f>IF(ISNUMBER(H28),H28,"--")</f>
        <v>--</v>
      </c>
      <c r="T28" s="53"/>
      <c r="U28" s="89" t="str">
        <f>IF(COUNT(S28,Q24)=2,ROUND(2*AVERAGE(S28,Q24),0)/2,"--")</f>
        <v>--</v>
      </c>
      <c r="V28" s="49"/>
      <c r="W28" s="74" t="s">
        <v>22</v>
      </c>
      <c r="X28" s="94"/>
      <c r="Y28" s="95" t="str">
        <f t="shared" ref="Y28" si="0">IF(ISNUMBER(U28),IF(U28-4&lt;0,U28-4,0),"")</f>
        <v/>
      </c>
      <c r="Z28" s="96">
        <f>IF(U28&lt;4,1,0)</f>
        <v>0</v>
      </c>
    </row>
    <row r="29" spans="1:26" ht="5.0999999999999996" customHeight="1" thickTop="1" x14ac:dyDescent="0.25">
      <c r="A29" s="35"/>
      <c r="B29" s="35"/>
      <c r="C29" s="7"/>
      <c r="D29" s="8"/>
      <c r="E29" s="9"/>
      <c r="F29" s="8"/>
      <c r="G29" s="9"/>
      <c r="H29" s="8"/>
      <c r="I29" s="9"/>
      <c r="J29" s="8"/>
      <c r="K29" s="8"/>
      <c r="L29" s="23"/>
      <c r="M29" s="11"/>
      <c r="N29" s="11"/>
      <c r="O29" s="11"/>
      <c r="P29" s="3"/>
      <c r="Q29" s="23"/>
      <c r="R29" s="23"/>
      <c r="S29" s="23"/>
      <c r="T29" s="52"/>
      <c r="U29" s="54"/>
      <c r="V29" s="49"/>
      <c r="W29" s="69"/>
      <c r="X29" s="94"/>
      <c r="Y29" s="95"/>
      <c r="Z29" s="96"/>
    </row>
    <row r="30" spans="1:26" ht="15" customHeight="1" x14ac:dyDescent="0.25">
      <c r="A30" s="29"/>
      <c r="B30" s="29"/>
      <c r="C30" s="7"/>
      <c r="D30" s="8"/>
      <c r="E30" s="9"/>
      <c r="F30" s="8"/>
      <c r="G30" s="9"/>
      <c r="H30" s="8"/>
      <c r="I30" s="9"/>
      <c r="J30" s="107" t="s">
        <v>25</v>
      </c>
      <c r="K30" s="107"/>
      <c r="L30" s="107"/>
      <c r="M30" s="11"/>
      <c r="N30" s="11"/>
      <c r="O30" s="11"/>
      <c r="P30" s="3"/>
      <c r="Q30" s="23"/>
      <c r="R30" s="23"/>
      <c r="S30" s="23"/>
      <c r="T30" s="52"/>
      <c r="U30" s="54"/>
      <c r="V30" s="49"/>
      <c r="W30" s="52"/>
      <c r="X30" s="5"/>
      <c r="Y30" s="11"/>
      <c r="Z30" s="11"/>
    </row>
    <row r="31" spans="1:26" ht="5.0999999999999996" customHeight="1" x14ac:dyDescent="0.25">
      <c r="A31" s="29"/>
      <c r="B31" s="29"/>
      <c r="C31" s="7"/>
      <c r="D31" s="8"/>
      <c r="E31" s="9"/>
      <c r="F31" s="8"/>
      <c r="G31" s="9"/>
      <c r="H31" s="8"/>
      <c r="I31" s="9"/>
      <c r="J31" s="44"/>
      <c r="K31" s="44"/>
      <c r="L31" s="44"/>
      <c r="M31" s="11"/>
      <c r="N31" s="11"/>
      <c r="O31" s="11"/>
      <c r="P31" s="49"/>
      <c r="Q31" s="54"/>
      <c r="R31" s="54"/>
      <c r="S31" s="54"/>
      <c r="T31" s="52"/>
      <c r="U31" s="54"/>
      <c r="V31" s="49"/>
      <c r="W31" s="52"/>
      <c r="X31" s="5"/>
      <c r="Y31" s="11"/>
      <c r="Z31" s="11"/>
    </row>
    <row r="32" spans="1:26" s="3" customFormat="1" ht="15" customHeight="1" x14ac:dyDescent="0.25">
      <c r="A32" s="29"/>
      <c r="B32" s="29"/>
      <c r="C32" s="7"/>
      <c r="D32" s="23"/>
      <c r="E32" s="7"/>
      <c r="F32" s="23"/>
      <c r="G32" s="7"/>
      <c r="H32" s="23"/>
      <c r="I32" s="7"/>
      <c r="J32" s="107" t="s">
        <v>26</v>
      </c>
      <c r="K32" s="107"/>
      <c r="L32" s="107"/>
      <c r="M32" s="11"/>
      <c r="N32" s="11" t="e">
        <f>#REF!&gt;=4</f>
        <v>#REF!</v>
      </c>
      <c r="O32" s="19"/>
      <c r="P32" s="67"/>
      <c r="Q32" s="66"/>
      <c r="R32" s="66"/>
      <c r="S32" s="68" t="s">
        <v>15</v>
      </c>
      <c r="T32" s="69"/>
      <c r="U32" s="70" t="str">
        <f>IF(COUNT(U8:U29)=9,ROUND(AVERAGE(U8:U29),1),"--")</f>
        <v>--</v>
      </c>
      <c r="V32" s="49"/>
      <c r="W32" s="52"/>
      <c r="X32" s="5"/>
      <c r="Y32" s="11" t="b">
        <f>U32&gt;=4</f>
        <v>1</v>
      </c>
      <c r="Z32" s="19"/>
    </row>
    <row r="33" spans="1:27" ht="4.9000000000000004" customHeight="1" x14ac:dyDescent="0.25">
      <c r="A33" s="29"/>
      <c r="B33" s="29"/>
      <c r="C33" s="7"/>
      <c r="D33" s="8"/>
      <c r="E33" s="9"/>
      <c r="F33" s="8"/>
      <c r="G33" s="9"/>
      <c r="H33" s="8"/>
      <c r="I33" s="9"/>
      <c r="J33" s="37"/>
      <c r="K33" s="37"/>
      <c r="L33" s="37"/>
      <c r="M33" s="11"/>
      <c r="N33" s="11"/>
      <c r="O33" s="11"/>
      <c r="P33" s="71"/>
      <c r="Q33" s="71"/>
      <c r="R33" s="71"/>
      <c r="S33" s="72"/>
      <c r="T33" s="69"/>
      <c r="U33" s="73"/>
      <c r="V33" s="49"/>
      <c r="W33" s="52"/>
      <c r="X33" s="5"/>
      <c r="Y33" s="11"/>
      <c r="Z33" s="11"/>
    </row>
    <row r="34" spans="1:27" s="3" customFormat="1" ht="15" x14ac:dyDescent="0.25">
      <c r="A34" s="29"/>
      <c r="C34" s="7"/>
      <c r="D34" s="23"/>
      <c r="E34" s="7"/>
      <c r="F34" s="23"/>
      <c r="G34" s="7"/>
      <c r="H34" s="23"/>
      <c r="I34" s="7"/>
      <c r="J34" s="107" t="s">
        <v>27</v>
      </c>
      <c r="K34" s="107"/>
      <c r="L34" s="107"/>
      <c r="M34" s="11">
        <f>ABS(SUM(N8:N28))</f>
        <v>0</v>
      </c>
      <c r="N34" s="11" t="b">
        <f>M34&lt;=2</f>
        <v>1</v>
      </c>
      <c r="O34" s="19"/>
      <c r="P34" s="67"/>
      <c r="Q34" s="66"/>
      <c r="R34" s="66"/>
      <c r="S34" s="68" t="s">
        <v>16</v>
      </c>
      <c r="T34" s="69"/>
      <c r="U34" s="70" t="str">
        <f>IF(ISNUMBER(U32),X34,"--")</f>
        <v>--</v>
      </c>
      <c r="V34" s="49"/>
      <c r="W34" s="52"/>
      <c r="X34" s="5">
        <f>ABS(SUM(Y8:Y29))</f>
        <v>0</v>
      </c>
      <c r="Y34" s="11" t="b">
        <f>X34&lt;=2</f>
        <v>1</v>
      </c>
      <c r="Z34" s="19"/>
    </row>
    <row r="35" spans="1:27" ht="4.9000000000000004" customHeight="1" x14ac:dyDescent="0.25">
      <c r="A35" s="29"/>
      <c r="B35" s="29"/>
      <c r="C35" s="7"/>
      <c r="D35" s="23"/>
      <c r="E35" s="7"/>
      <c r="F35" s="23"/>
      <c r="G35" s="7"/>
      <c r="H35" s="23"/>
      <c r="I35" s="7"/>
      <c r="J35" s="37"/>
      <c r="K35" s="37"/>
      <c r="L35" s="37"/>
      <c r="M35" s="11"/>
      <c r="N35" s="11"/>
      <c r="O35" s="11"/>
      <c r="P35" s="71"/>
      <c r="Q35" s="71"/>
      <c r="R35" s="71"/>
      <c r="S35" s="72"/>
      <c r="T35" s="69"/>
      <c r="U35" s="73"/>
      <c r="V35" s="49"/>
      <c r="W35" s="52"/>
      <c r="X35" s="5"/>
      <c r="Y35" s="11"/>
      <c r="Z35" s="11"/>
    </row>
    <row r="36" spans="1:27" s="3" customFormat="1" ht="15" x14ac:dyDescent="0.25">
      <c r="A36" s="76"/>
      <c r="B36" s="29"/>
      <c r="C36" s="7"/>
      <c r="D36" s="45"/>
      <c r="E36" s="7"/>
      <c r="F36" s="23"/>
      <c r="G36" s="7"/>
      <c r="H36" s="23"/>
      <c r="I36" s="7"/>
      <c r="J36" s="107" t="s">
        <v>28</v>
      </c>
      <c r="K36" s="107"/>
      <c r="L36" s="107"/>
      <c r="M36" s="40" t="e">
        <f>SUM(O8:O28)</f>
        <v>#REF!</v>
      </c>
      <c r="N36" s="11" t="e">
        <f>M36&lt;=2</f>
        <v>#REF!</v>
      </c>
      <c r="O36" s="19"/>
      <c r="P36" s="67"/>
      <c r="Q36" s="66"/>
      <c r="R36" s="66"/>
      <c r="S36" s="68" t="s">
        <v>19</v>
      </c>
      <c r="T36" s="69"/>
      <c r="U36" s="70" t="str">
        <f>IF(ISNUMBER(U34),X36,"--")</f>
        <v>--</v>
      </c>
      <c r="V36" s="49"/>
      <c r="W36" s="52"/>
      <c r="X36" s="34">
        <f>SUM(Z8:Z29)</f>
        <v>0</v>
      </c>
      <c r="Y36" s="11" t="b">
        <f>X36&lt;=2</f>
        <v>1</v>
      </c>
      <c r="Z36" s="19"/>
    </row>
    <row r="37" spans="1:27" s="3" customFormat="1" ht="5.0999999999999996" customHeight="1" x14ac:dyDescent="0.25">
      <c r="A37" s="29"/>
      <c r="B37" s="29"/>
      <c r="C37" s="7"/>
      <c r="D37" s="23"/>
      <c r="E37" s="7"/>
      <c r="F37" s="23"/>
      <c r="G37" s="7"/>
      <c r="H37" s="23"/>
      <c r="I37" s="7"/>
      <c r="J37" s="23"/>
      <c r="K37" s="23"/>
      <c r="L37" s="23"/>
      <c r="M37" s="11"/>
      <c r="N37" s="19"/>
      <c r="O37" s="19"/>
      <c r="P37" s="67"/>
      <c r="Q37" s="70"/>
      <c r="R37" s="70"/>
      <c r="S37" s="70"/>
      <c r="T37" s="69"/>
      <c r="U37" s="70"/>
      <c r="V37" s="49"/>
      <c r="W37" s="52"/>
      <c r="X37" s="5"/>
      <c r="Y37" s="19"/>
      <c r="Z37" s="19"/>
      <c r="AA37" s="4"/>
    </row>
    <row r="38" spans="1:27" s="3" customFormat="1" ht="42.75" customHeight="1" x14ac:dyDescent="0.2">
      <c r="A38" s="75"/>
      <c r="B38" s="39"/>
      <c r="C38" s="7"/>
      <c r="D38" s="23"/>
      <c r="E38" s="7"/>
      <c r="F38" s="23"/>
      <c r="G38" s="7"/>
      <c r="H38" s="23"/>
      <c r="I38" s="7"/>
      <c r="K38" s="13"/>
      <c r="L38" s="13"/>
      <c r="M38" s="20"/>
      <c r="N38" s="20"/>
      <c r="O38" s="21"/>
      <c r="P38" s="49"/>
      <c r="Q38" s="105" t="str">
        <f>IF(ISNUMBER(U32),IF(AND(Y32,Y34,Y36),"BM bestanden","BM nicht bestanden"),"unvollständige Angaben")</f>
        <v>unvollständige Angaben</v>
      </c>
      <c r="R38" s="105"/>
      <c r="S38" s="105"/>
      <c r="T38" s="105"/>
      <c r="U38" s="105"/>
      <c r="V38" s="49"/>
      <c r="W38" s="56"/>
      <c r="X38" s="32"/>
      <c r="Y38" s="20"/>
      <c r="Z38" s="21"/>
      <c r="AA38" s="4"/>
    </row>
    <row r="39" spans="1:27" ht="5.0999999999999996" customHeight="1" x14ac:dyDescent="0.25">
      <c r="M39" s="20"/>
      <c r="N39" s="20"/>
      <c r="O39" s="21"/>
      <c r="P39" s="49"/>
      <c r="Q39" s="49"/>
      <c r="R39" s="49"/>
      <c r="S39" s="49"/>
      <c r="T39" s="49"/>
      <c r="U39" s="49"/>
      <c r="V39" s="49"/>
      <c r="W39" s="56"/>
      <c r="X39" s="32"/>
      <c r="Y39" s="20"/>
      <c r="Z39" s="21"/>
    </row>
    <row r="41" spans="1:27" hidden="1" x14ac:dyDescent="0.25"/>
    <row r="42" spans="1:27" hidden="1" x14ac:dyDescent="0.25">
      <c r="A42" s="36">
        <v>1</v>
      </c>
      <c r="B42" s="36"/>
    </row>
    <row r="43" spans="1:27" hidden="1" x14ac:dyDescent="0.25">
      <c r="A43" s="36">
        <v>1.5</v>
      </c>
      <c r="B43" s="36"/>
    </row>
    <row r="44" spans="1:27" hidden="1" x14ac:dyDescent="0.25">
      <c r="A44" s="36">
        <v>2</v>
      </c>
      <c r="B44" s="36"/>
    </row>
    <row r="45" spans="1:27" hidden="1" x14ac:dyDescent="0.25">
      <c r="A45" s="36">
        <v>2.5</v>
      </c>
      <c r="B45" s="36"/>
    </row>
    <row r="46" spans="1:27" hidden="1" x14ac:dyDescent="0.25">
      <c r="A46" s="36">
        <v>3</v>
      </c>
      <c r="B46" s="36"/>
    </row>
    <row r="47" spans="1:27" hidden="1" x14ac:dyDescent="0.25">
      <c r="A47" s="36">
        <v>3.5</v>
      </c>
      <c r="B47" s="36"/>
    </row>
    <row r="48" spans="1:27" hidden="1" x14ac:dyDescent="0.25">
      <c r="A48" s="36">
        <v>4</v>
      </c>
      <c r="B48" s="36"/>
    </row>
    <row r="49" spans="1:2" hidden="1" x14ac:dyDescent="0.25">
      <c r="A49" s="36">
        <v>4.5</v>
      </c>
      <c r="B49" s="36"/>
    </row>
    <row r="50" spans="1:2" hidden="1" x14ac:dyDescent="0.25">
      <c r="A50" s="36">
        <v>5</v>
      </c>
      <c r="B50" s="36"/>
    </row>
    <row r="51" spans="1:2" hidden="1" x14ac:dyDescent="0.25">
      <c r="A51" s="36">
        <v>5.5</v>
      </c>
      <c r="B51" s="36"/>
    </row>
    <row r="52" spans="1:2" hidden="1" x14ac:dyDescent="0.25">
      <c r="A52" s="36">
        <v>6</v>
      </c>
      <c r="B52" s="36"/>
    </row>
    <row r="53" spans="1:2" hidden="1" x14ac:dyDescent="0.25"/>
    <row r="54" spans="1:2" hidden="1" x14ac:dyDescent="0.25"/>
  </sheetData>
  <sheetProtection algorithmName="SHA-512" hashValue="aaVds8lhAulhiDmW968YCmj7bwP+ucBenAhhyq+bOTXHxvkSxVZi6I5rLj1lnktBhih1CeCA5/PILaXegcaYXw==" saltValue="inHP4Q7QIl9OB3V9swu6rQ==" spinCount="100000" sheet="1" selectLockedCells="1"/>
  <mergeCells count="20">
    <mergeCell ref="Q38:U38"/>
    <mergeCell ref="J14:L14"/>
    <mergeCell ref="J30:L30"/>
    <mergeCell ref="J32:L32"/>
    <mergeCell ref="J34:L34"/>
    <mergeCell ref="J36:L36"/>
    <mergeCell ref="Q2:W2"/>
    <mergeCell ref="X28:X29"/>
    <mergeCell ref="Y28:Y29"/>
    <mergeCell ref="Z28:Z29"/>
    <mergeCell ref="A24:B26"/>
    <mergeCell ref="X5:Z5"/>
    <mergeCell ref="O16:O18"/>
    <mergeCell ref="Q5:S5"/>
    <mergeCell ref="N16:N18"/>
    <mergeCell ref="M16:M18"/>
    <mergeCell ref="J16:L16"/>
    <mergeCell ref="J18:L18"/>
    <mergeCell ref="M5:O5"/>
    <mergeCell ref="J5:L5"/>
  </mergeCells>
  <conditionalFormatting sqref="N28 N8:O19 Y8:Z19 Y23:Z23 N23:O23">
    <cfRule type="cellIs" dxfId="15" priority="33" operator="lessThan">
      <formula>0</formula>
    </cfRule>
  </conditionalFormatting>
  <conditionalFormatting sqref="Z14">
    <cfRule type="cellIs" dxfId="14" priority="21" operator="lessThan">
      <formula>0</formula>
    </cfRule>
  </conditionalFormatting>
  <conditionalFormatting sqref="Y14">
    <cfRule type="cellIs" dxfId="13" priority="19" operator="lessThan">
      <formula>0</formula>
    </cfRule>
  </conditionalFormatting>
  <conditionalFormatting sqref="Q38:U38">
    <cfRule type="containsText" dxfId="12" priority="16" operator="containsText" text="nicht bestanden">
      <formula>NOT(ISERROR(SEARCH("nicht bestanden",Q38)))</formula>
    </cfRule>
    <cfRule type="containsText" dxfId="11" priority="17" operator="containsText" text="bestanden">
      <formula>NOT(ISERROR(SEARCH("bestanden",Q38)))</formula>
    </cfRule>
  </conditionalFormatting>
  <conditionalFormatting sqref="U32 U34 U36">
    <cfRule type="expression" dxfId="10" priority="42">
      <formula>AND(ISNUMBER($U32),NOT($Y32))</formula>
    </cfRule>
    <cfRule type="expression" dxfId="9" priority="43">
      <formula>AND(ISNUMBER($U32),$Y32)</formula>
    </cfRule>
  </conditionalFormatting>
  <conditionalFormatting sqref="N24:N27">
    <cfRule type="cellIs" dxfId="8" priority="15" operator="lessThan">
      <formula>0</formula>
    </cfRule>
  </conditionalFormatting>
  <conditionalFormatting sqref="O24:O27">
    <cfRule type="cellIs" dxfId="7" priority="14" operator="lessThan">
      <formula>0</formula>
    </cfRule>
  </conditionalFormatting>
  <conditionalFormatting sqref="Y24:Y27">
    <cfRule type="cellIs" dxfId="6" priority="13" operator="lessThan">
      <formula>0</formula>
    </cfRule>
  </conditionalFormatting>
  <conditionalFormatting sqref="Z24:Z27">
    <cfRule type="cellIs" dxfId="5" priority="12" operator="lessThan">
      <formula>0</formula>
    </cfRule>
  </conditionalFormatting>
  <conditionalFormatting sqref="O28">
    <cfRule type="cellIs" dxfId="4" priority="7" operator="lessThan">
      <formula>0</formula>
    </cfRule>
  </conditionalFormatting>
  <conditionalFormatting sqref="Y28">
    <cfRule type="cellIs" dxfId="3" priority="4" operator="lessThan">
      <formula>0</formula>
    </cfRule>
  </conditionalFormatting>
  <conditionalFormatting sqref="Z20">
    <cfRule type="cellIs" dxfId="2" priority="3" operator="lessThan">
      <formula>0</formula>
    </cfRule>
  </conditionalFormatting>
  <conditionalFormatting sqref="Y20">
    <cfRule type="cellIs" dxfId="1" priority="2" operator="lessThan">
      <formula>0</formula>
    </cfRule>
  </conditionalFormatting>
  <conditionalFormatting sqref="Y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H16 J10 L10 H18 J12 L12 J16:L16 J18:L18 D16 F12 F24 H8 H14 J14:L14 D8 J8 L8 D14 D24 H10 H28 H24 H26 F8 F14 F18 F16 F10 H12 F26 H22 J20:L20 D22 F22 H20 D20 F20 D18" xr:uid="{00000000-0002-0000-0000-000000000000}">
      <formula1>Notenwerte</formula1>
    </dataValidation>
    <dataValidation allowBlank="1" showInputMessage="1" showErrorMessage="1" errorTitle="Ungültige Note" error="Es können nur ganze oder halbe Noten von 1.0 bis 6.0 eingegeben werden." sqref="K28:L28" xr:uid="{00000000-0002-0000-0000-000001000000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96" orientation="landscape" r:id="rId1"/>
  <headerFooter>
    <oddHeader>&amp;L&amp;G&amp;R&amp;"Arial,Fett"&amp;18&amp;KF39100Kaufmännische Grundbildung</oddHeader>
    <oddFooter>&amp;L&amp;"Arial,Standard"&amp;8&amp;K00386FNotenrechner BM2B Typ DL / 29.8.2022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2022-08-29T12:33:38Z</cp:lastPrinted>
  <dcterms:created xsi:type="dcterms:W3CDTF">2011-09-11T12:10:47Z</dcterms:created>
  <dcterms:modified xsi:type="dcterms:W3CDTF">2022-08-29T12:35:05Z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