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053.kvzbs.local\LStanzione$\Desktop\Website-Portal_BMP2026\"/>
    </mc:Choice>
  </mc:AlternateContent>
  <xr:revisionPtr revIDLastSave="0" documentId="13_ncr:1_{D9B6898F-9677-4309-B58C-939AAEE9B03F}" xr6:coauthVersionLast="47" xr6:coauthVersionMax="47" xr10:uidLastSave="{00000000-0000-0000-0000-000000000000}"/>
  <bookViews>
    <workbookView showSheetTabs="0" xWindow="-120" yWindow="-120" windowWidth="29040" windowHeight="17520" xr2:uid="{00000000-000D-0000-FFFF-FFFF00000000}"/>
  </bookViews>
  <sheets>
    <sheet name="M-Profil" sheetId="3" r:id="rId1"/>
  </sheets>
  <definedNames>
    <definedName name="_xlnm.Print_Area" localSheetId="0">'M-Profil'!$A$1:$Z$39</definedName>
    <definedName name="Notenwerte">'M-Profil'!$A$41:$A$51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3" l="1"/>
  <c r="T22" i="3"/>
  <c r="T20" i="3"/>
  <c r="X20" i="3" s="1"/>
  <c r="AB20" i="3" s="1"/>
  <c r="T18" i="3"/>
  <c r="T16" i="3"/>
  <c r="T14" i="3"/>
  <c r="T12" i="3"/>
  <c r="T10" i="3"/>
  <c r="T8" i="3"/>
  <c r="V8" i="3"/>
  <c r="V10" i="3"/>
  <c r="V12" i="3"/>
  <c r="V18" i="3"/>
  <c r="V16" i="3"/>
  <c r="X16" i="3" l="1"/>
  <c r="AC16" i="3" s="1"/>
  <c r="X18" i="3"/>
  <c r="AB16" i="3" l="1"/>
  <c r="AC18" i="3"/>
  <c r="AB18" i="3"/>
  <c r="V26" i="3" l="1"/>
  <c r="X22" i="3" l="1"/>
  <c r="AB22" i="3" s="1"/>
  <c r="AC22" i="3" l="1"/>
  <c r="X26" i="3"/>
  <c r="V14" i="3"/>
  <c r="AC26" i="3" l="1"/>
  <c r="AB26" i="3"/>
  <c r="X14" i="3"/>
  <c r="AB14" i="3" s="1"/>
  <c r="AC14" i="3" l="1"/>
  <c r="AC20" i="3"/>
  <c r="X8" i="3" l="1"/>
  <c r="X10" i="3"/>
  <c r="X12" i="3"/>
  <c r="AB17" i="3"/>
  <c r="X31" i="3" l="1"/>
  <c r="AB12" i="3"/>
  <c r="AB10" i="3"/>
  <c r="AB31" i="3" l="1"/>
  <c r="AB8" i="3"/>
  <c r="AC8" i="3"/>
  <c r="AC12" i="3"/>
  <c r="AC10" i="3"/>
  <c r="AA35" i="3" l="1"/>
  <c r="AB35" i="3" s="1"/>
  <c r="AA33" i="3"/>
  <c r="X33" i="3" s="1"/>
  <c r="X35" i="3" l="1"/>
  <c r="AB33" i="3"/>
  <c r="T37" i="3" s="1"/>
</calcChain>
</file>

<file path=xl/sharedStrings.xml><?xml version="1.0" encoding="utf-8"?>
<sst xmlns="http://schemas.openxmlformats.org/spreadsheetml/2006/main" count="46" uniqueCount="37">
  <si>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</si>
  <si>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</si>
  <si>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</si>
  <si>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</si>
  <si>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</si>
  <si>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</si>
  <si>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</si>
  <si>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</si>
  <si>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Erf.</t>
  </si>
  <si>
    <t>Prf.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</si>
  <si>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</si>
  <si>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</si>
  <si>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</si>
  <si>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</si>
  <si>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</si>
  <si>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</si>
  <si>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</si>
  <si>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</si>
  <si>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</si>
  <si>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</si>
  <si>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</si>
  <si>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</si>
  <si>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</si>
  <si>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</si>
  <si>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</si>
  <si>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</si>
  <si>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</si>
  <si>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</si>
  <si>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Finanz- und Rechnungswesen</t>
  </si>
  <si>
    <t>Wirtschaft + Recht</t>
  </si>
  <si>
    <t>Interdisziplinäres Arbeiten (IDAF1+2)</t>
  </si>
  <si>
    <t>Berufsmaturitätsarbeit (BMA/IDPA)</t>
  </si>
  <si>
    <t>EFZ-Notenrechner siehe kvz-schule.ch/Bildungsangebot/Grundbildung (ab 2023)/
Kauffrau/Kaufmann EFZ mit BM/Abschluss Fähigkeitszeugnis/Notenrechner (kaufmännischer Verband)</t>
  </si>
  <si>
    <t>ohne Gewähr</t>
  </si>
  <si>
    <t>Notenrechner BM1 ab 2023 für Abschluss 2026</t>
  </si>
  <si>
    <t>Notenrechner BM1 Fokus / 1.9.2025 / LSt</t>
  </si>
  <si>
    <t>1/9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</si>
</sst>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b/>
      <sz val="10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b/>
      <sz val="12"/>
      <color rgb="FF00386F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Calibri"/>
      <family val="2"/>
      <scheme val="minor"/>
    </font>
    <font>
      <b/>
      <sz val="8"/>
      <color rgb="FFF39100"/>
      <name val="Arial"/>
      <family val="2"/>
    </font>
    <font>
      <sz val="8"/>
      <color rgb="FF00386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166" fontId="9" fillId="3" borderId="0" xfId="0" applyNumberFormat="1" applyFont="1" applyFill="1" applyAlignment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8" fontId="1" fillId="0" borderId="0" xfId="0" applyNumberFormat="1" applyFont="1" applyAlignment="1">
      <alignment vertical="center"/>
    </xf>
    <xf numFmtId="169" fontId="1" fillId="0" borderId="0" xfId="0" applyNumberFormat="1" applyFont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textRotation="90"/>
    </xf>
    <xf numFmtId="0" fontId="17" fillId="0" borderId="0" xfId="0" applyFont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7" borderId="0" xfId="0" applyFont="1" applyFill="1" applyAlignment="1">
      <alignment vertical="center"/>
    </xf>
    <xf numFmtId="0" fontId="16" fillId="7" borderId="0" xfId="0" applyFont="1" applyFill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6" fillId="8" borderId="0" xfId="0" applyFont="1" applyFill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7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6" fillId="9" borderId="0" xfId="0" applyFont="1" applyFill="1" applyAlignment="1">
      <alignment vertical="center" textRotation="90"/>
    </xf>
    <xf numFmtId="0" fontId="16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right" vertical="center"/>
    </xf>
    <xf numFmtId="0" fontId="17" fillId="9" borderId="0" xfId="0" applyFont="1" applyFill="1" applyAlignment="1">
      <alignment horizontal="right" vertical="center"/>
    </xf>
    <xf numFmtId="0" fontId="18" fillId="9" borderId="0" xfId="0" applyFont="1" applyFill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textRotation="90"/>
    </xf>
    <xf numFmtId="0" fontId="22" fillId="9" borderId="0" xfId="0" quotePrefix="1" applyFont="1" applyFill="1" applyAlignment="1">
      <alignment horizontal="center" vertical="center"/>
    </xf>
    <xf numFmtId="0" fontId="18" fillId="9" borderId="0" xfId="0" applyFont="1" applyFill="1" applyAlignment="1">
      <alignment vertical="center"/>
    </xf>
    <xf numFmtId="0" fontId="19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wrapText="1"/>
    </xf>
    <xf numFmtId="0" fontId="20" fillId="0" borderId="0" xfId="0" applyFont="1"/>
    <xf numFmtId="0" fontId="10" fillId="4" borderId="0" xfId="0" applyFont="1" applyFill="1" applyAlignment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top" wrapText="1"/>
    </xf>
    <xf numFmtId="0" fontId="12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left" vertical="center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9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386F"/>
      <color rgb="FFDCD7D2"/>
      <color rgb="FFA39382"/>
      <color rgb="FFF39100"/>
      <color rgb="FFC2E7F6"/>
      <color rgb="FF90D7F0"/>
      <color rgb="FF00B0F0"/>
      <color rgb="FFF2DCDB"/>
      <color rgb="FFFCD5B4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E53"/>
  <sheetViews>
    <sheetView showGridLines="0" tabSelected="1" view="pageLayout" zoomScale="75" zoomScaleNormal="120" zoomScalePageLayoutView="75" workbookViewId="0">
      <selection activeCell="C14" sqref="C14"/>
    </sheetView>
  </sheetViews>
  <sheetFormatPr baseColWidth="10" defaultColWidth="20" defaultRowHeight="14.25" x14ac:dyDescent="0.25"/>
  <cols>
    <col min="1" max="1" width="31.140625" style="14" customWidth="1"/>
    <col min="2" max="2" width="1.855468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7" width="3.7109375" style="2" customWidth="1"/>
    <col min="18" max="18" width="0.85546875" style="1" customWidth="1"/>
    <col min="19" max="19" width="1.7109375" style="2" customWidth="1"/>
    <col min="20" max="20" width="7" style="2" customWidth="1"/>
    <col min="21" max="21" width="1.7109375" style="2" customWidth="1"/>
    <col min="22" max="22" width="7" style="2" customWidth="1"/>
    <col min="23" max="23" width="1.7109375" style="2" customWidth="1"/>
    <col min="24" max="24" width="9.85546875" style="2" customWidth="1"/>
    <col min="25" max="25" width="0.5703125" style="2" customWidth="1"/>
    <col min="26" max="26" width="3.140625" style="2" customWidth="1"/>
    <col min="27" max="27" width="10.5703125" style="18" hidden="1" customWidth="1"/>
    <col min="28" max="29" width="10.5703125" style="1" hidden="1" customWidth="1"/>
    <col min="30" max="16384" width="20" style="2"/>
  </cols>
  <sheetData>
    <row r="1" spans="1:31" x14ac:dyDescent="0.25">
      <c r="S1" s="49"/>
      <c r="T1" s="49"/>
      <c r="U1" s="49"/>
      <c r="V1" s="49"/>
      <c r="W1" s="49"/>
      <c r="X1" s="49"/>
      <c r="Y1" s="49"/>
      <c r="Z1" s="49"/>
    </row>
    <row r="2" spans="1:31" ht="23.25" x14ac:dyDescent="0.25">
      <c r="A2" s="80" t="s">
        <v>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S2" s="49"/>
      <c r="T2" s="78" t="s">
        <v>23</v>
      </c>
      <c r="U2" s="78"/>
      <c r="V2" s="78"/>
      <c r="W2" s="78"/>
      <c r="X2" s="78"/>
      <c r="Y2" s="61"/>
      <c r="Z2" s="61"/>
      <c r="AA2" s="19"/>
      <c r="AB2" s="9"/>
    </row>
    <row r="3" spans="1:31" x14ac:dyDescent="0.25">
      <c r="S3" s="49"/>
      <c r="T3" s="49"/>
      <c r="U3" s="49"/>
      <c r="V3" s="49"/>
      <c r="W3" s="49"/>
      <c r="X3" s="49"/>
      <c r="Y3" s="49"/>
      <c r="Z3" s="49"/>
    </row>
    <row r="4" spans="1:31" x14ac:dyDescent="0.25">
      <c r="W4" s="49"/>
      <c r="X4" s="49"/>
      <c r="Y4" s="49"/>
      <c r="Z4" s="49"/>
    </row>
    <row r="5" spans="1:31" s="17" customFormat="1" ht="25.15" customHeight="1" x14ac:dyDescent="0.25">
      <c r="B5" s="15"/>
      <c r="C5" s="79" t="s">
        <v>4</v>
      </c>
      <c r="D5" s="79"/>
      <c r="E5" s="79"/>
      <c r="F5" s="16"/>
      <c r="G5" s="79" t="s">
        <v>5</v>
      </c>
      <c r="H5" s="79"/>
      <c r="I5" s="79"/>
      <c r="K5" s="79" t="s">
        <v>6</v>
      </c>
      <c r="L5" s="79"/>
      <c r="M5" s="79"/>
      <c r="O5" s="79" t="s">
        <v>7</v>
      </c>
      <c r="P5" s="79"/>
      <c r="Q5" s="79"/>
      <c r="R5" s="19"/>
      <c r="S5" s="15"/>
      <c r="T5" s="79" t="s">
        <v>24</v>
      </c>
      <c r="U5" s="79"/>
      <c r="V5" s="79"/>
      <c r="W5" s="50"/>
      <c r="X5" s="26" t="s">
        <v>10</v>
      </c>
      <c r="Y5" s="50"/>
      <c r="Z5" s="62" t="s">
        <v>11</v>
      </c>
      <c r="AA5" s="68" t="s">
        <v>18</v>
      </c>
      <c r="AB5" s="68"/>
      <c r="AC5" s="68"/>
    </row>
    <row r="6" spans="1:31" s="14" customFormat="1" ht="25.9" customHeight="1" x14ac:dyDescent="0.25">
      <c r="A6" s="27"/>
      <c r="B6" s="27"/>
      <c r="C6" s="28" t="s">
        <v>12</v>
      </c>
      <c r="D6" s="29"/>
      <c r="E6" s="28" t="s">
        <v>13</v>
      </c>
      <c r="F6" s="29"/>
      <c r="G6" s="28" t="s">
        <v>14</v>
      </c>
      <c r="H6" s="29"/>
      <c r="I6" s="28" t="s">
        <v>15</v>
      </c>
      <c r="J6" s="29"/>
      <c r="K6" s="28" t="s">
        <v>16</v>
      </c>
      <c r="L6" s="29"/>
      <c r="M6" s="28" t="s">
        <v>17</v>
      </c>
      <c r="N6" s="29"/>
      <c r="O6" s="28"/>
      <c r="P6" s="29"/>
      <c r="Q6" s="28"/>
      <c r="R6" s="46"/>
      <c r="S6" s="29"/>
      <c r="T6" s="28" t="s">
        <v>8</v>
      </c>
      <c r="U6" s="29"/>
      <c r="V6" s="28" t="s">
        <v>9</v>
      </c>
      <c r="W6" s="51"/>
      <c r="X6" s="54"/>
      <c r="Y6" s="51"/>
      <c r="Z6" s="51"/>
      <c r="AA6" s="3" t="s">
        <v>11</v>
      </c>
      <c r="AB6" s="4" t="s">
        <v>19</v>
      </c>
      <c r="AC6" s="4" t="s">
        <v>20</v>
      </c>
    </row>
    <row r="7" spans="1:31" ht="4.9000000000000004" customHeight="1" thickBot="1" x14ac:dyDescent="0.3">
      <c r="A7" s="30"/>
      <c r="B7" s="31"/>
      <c r="C7" s="32"/>
      <c r="D7" s="31"/>
      <c r="E7" s="32"/>
      <c r="F7" s="31"/>
      <c r="G7" s="32"/>
      <c r="H7" s="31"/>
      <c r="I7" s="32"/>
      <c r="J7" s="33"/>
      <c r="K7" s="32"/>
      <c r="L7" s="32"/>
      <c r="M7" s="32"/>
      <c r="N7" s="33"/>
      <c r="O7" s="32"/>
      <c r="P7" s="32"/>
      <c r="Q7" s="32"/>
      <c r="R7" s="47"/>
      <c r="S7" s="34"/>
      <c r="T7" s="32"/>
      <c r="U7" s="32"/>
      <c r="V7" s="32"/>
      <c r="W7" s="52"/>
      <c r="X7" s="53"/>
      <c r="Y7" s="45"/>
      <c r="Z7" s="52"/>
      <c r="AA7" s="3"/>
      <c r="AB7" s="5"/>
      <c r="AC7" s="5"/>
    </row>
    <row r="8" spans="1:31" ht="16.5" thickTop="1" thickBot="1" x14ac:dyDescent="0.3">
      <c r="A8" s="38" t="s">
        <v>0</v>
      </c>
      <c r="B8" s="31"/>
      <c r="C8" s="42"/>
      <c r="D8" s="31"/>
      <c r="E8" s="42"/>
      <c r="F8" s="31"/>
      <c r="G8" s="42"/>
      <c r="H8" s="31"/>
      <c r="I8" s="42"/>
      <c r="J8" s="33"/>
      <c r="K8" s="42"/>
      <c r="L8" s="32"/>
      <c r="M8" s="42"/>
      <c r="N8" s="33"/>
      <c r="O8" s="71"/>
      <c r="P8" s="72"/>
      <c r="Q8" s="73"/>
      <c r="R8" s="48"/>
      <c r="S8" s="34"/>
      <c r="T8" s="39" t="str">
        <f>IF(COUNT(C8:M8)=6,ROUND(AVERAGE(C8:M8)/0.5,0)*0.5,"--")</f>
        <v>--</v>
      </c>
      <c r="U8" s="32"/>
      <c r="V8" s="39" t="str">
        <f>IF(ISNUMBER(O8),O8,"--")</f>
        <v>--</v>
      </c>
      <c r="W8" s="52"/>
      <c r="X8" s="39" t="str">
        <f>IF(COUNT(T8:V8)=2,ROUND(AVERAGE(T8:V8)/0.5,0)*0.5,"--")</f>
        <v>--</v>
      </c>
      <c r="Y8" s="45"/>
      <c r="Z8" s="63" t="s">
        <v>36</v>
      </c>
      <c r="AA8" s="7"/>
      <c r="AB8" s="6" t="str">
        <f>IF(ISNUMBER(X8),IF(X8-4&lt;0,X8-4,0),"")</f>
        <v/>
      </c>
      <c r="AC8" s="10">
        <f>IF(X8&lt;4,1,0)</f>
        <v>0</v>
      </c>
      <c r="AD8" s="24"/>
    </row>
    <row r="9" spans="1:31" ht="4.9000000000000004" customHeight="1" thickTop="1" thickBot="1" x14ac:dyDescent="0.3">
      <c r="A9" s="30"/>
      <c r="B9" s="31"/>
      <c r="C9" s="32"/>
      <c r="D9" s="31"/>
      <c r="E9" s="32"/>
      <c r="F9" s="31"/>
      <c r="G9" s="32"/>
      <c r="H9" s="31"/>
      <c r="I9" s="32"/>
      <c r="J9" s="33"/>
      <c r="K9" s="32"/>
      <c r="L9" s="32"/>
      <c r="M9" s="32"/>
      <c r="N9" s="33"/>
      <c r="O9" s="32"/>
      <c r="P9" s="32"/>
      <c r="Q9" s="32"/>
      <c r="R9" s="48"/>
      <c r="S9" s="34"/>
      <c r="T9" s="32"/>
      <c r="U9" s="32"/>
      <c r="V9" s="32"/>
      <c r="W9" s="52"/>
      <c r="X9" s="53"/>
      <c r="Y9" s="45"/>
      <c r="Z9" s="52"/>
      <c r="AA9" s="8"/>
      <c r="AB9" s="6"/>
      <c r="AC9" s="10"/>
      <c r="AE9" s="23"/>
    </row>
    <row r="10" spans="1:31" ht="16.5" thickTop="1" thickBot="1" x14ac:dyDescent="0.3">
      <c r="A10" s="40" t="s">
        <v>1</v>
      </c>
      <c r="B10" s="31"/>
      <c r="C10" s="43"/>
      <c r="D10" s="31"/>
      <c r="E10" s="43"/>
      <c r="F10" s="31"/>
      <c r="G10" s="43"/>
      <c r="H10" s="31"/>
      <c r="I10" s="43"/>
      <c r="J10" s="33"/>
      <c r="K10" s="43"/>
      <c r="L10" s="32"/>
      <c r="M10" s="43"/>
      <c r="N10" s="33"/>
      <c r="O10" s="74"/>
      <c r="P10" s="75"/>
      <c r="Q10" s="76"/>
      <c r="R10" s="48"/>
      <c r="S10" s="34"/>
      <c r="T10" s="41" t="str">
        <f>IF(COUNT(C10:M10)=6,ROUND(AVERAGE(C10:M10)/0.5,0)*0.5,"--")</f>
        <v>--</v>
      </c>
      <c r="U10" s="32"/>
      <c r="V10" s="41" t="str">
        <f>IF(ISNUMBER(O10),O10,"--")</f>
        <v>--</v>
      </c>
      <c r="W10" s="52"/>
      <c r="X10" s="41" t="str">
        <f>IF(COUNT(T10:V10)=2,ROUND(AVERAGE(T10:V10)/0.5,0)*0.5,"--")</f>
        <v>--</v>
      </c>
      <c r="Y10" s="45"/>
      <c r="Z10" s="63" t="s">
        <v>36</v>
      </c>
      <c r="AA10" s="7"/>
      <c r="AB10" s="6" t="str">
        <f>IF(ISNUMBER(X10),IF(X10-4&lt;0,X10-4,0),"")</f>
        <v/>
      </c>
      <c r="AC10" s="10">
        <f>IF(X10&lt;4,1,0)</f>
        <v>0</v>
      </c>
      <c r="AE10" s="23"/>
    </row>
    <row r="11" spans="1:31" ht="4.9000000000000004" customHeight="1" thickTop="1" thickBot="1" x14ac:dyDescent="0.3">
      <c r="A11" s="30"/>
      <c r="B11" s="31"/>
      <c r="C11" s="32"/>
      <c r="D11" s="31"/>
      <c r="E11" s="32"/>
      <c r="F11" s="31"/>
      <c r="G11" s="32"/>
      <c r="H11" s="31"/>
      <c r="I11" s="32"/>
      <c r="J11" s="33"/>
      <c r="K11" s="32"/>
      <c r="L11" s="32"/>
      <c r="M11" s="32"/>
      <c r="N11" s="33"/>
      <c r="O11" s="32"/>
      <c r="P11" s="32"/>
      <c r="Q11" s="32"/>
      <c r="R11" s="48"/>
      <c r="S11" s="34"/>
      <c r="T11" s="32"/>
      <c r="U11" s="32"/>
      <c r="V11" s="32"/>
      <c r="W11" s="52"/>
      <c r="X11" s="53"/>
      <c r="Y11" s="45"/>
      <c r="Z11" s="52"/>
      <c r="AA11" s="8"/>
      <c r="AB11" s="6"/>
      <c r="AC11" s="10"/>
      <c r="AE11" s="23"/>
    </row>
    <row r="12" spans="1:31" ht="16.5" thickTop="1" thickBot="1" x14ac:dyDescent="0.3">
      <c r="A12" s="38" t="s">
        <v>2</v>
      </c>
      <c r="B12" s="31"/>
      <c r="C12" s="42"/>
      <c r="D12" s="31"/>
      <c r="E12" s="42"/>
      <c r="F12" s="31"/>
      <c r="G12" s="42"/>
      <c r="H12" s="31"/>
      <c r="I12" s="42"/>
      <c r="J12" s="33"/>
      <c r="K12" s="42"/>
      <c r="L12" s="32"/>
      <c r="M12" s="42"/>
      <c r="N12" s="33"/>
      <c r="O12" s="71"/>
      <c r="P12" s="72"/>
      <c r="Q12" s="73"/>
      <c r="R12" s="48"/>
      <c r="S12" s="34"/>
      <c r="T12" s="39" t="str">
        <f>IF(COUNT(C12:M12)=6,ROUND(AVERAGE(C12:M12)/0.5,0)*0.5,"--")</f>
        <v>--</v>
      </c>
      <c r="U12" s="32"/>
      <c r="V12" s="39" t="str">
        <f>IF(ISNUMBER(O12),O12,"--")</f>
        <v>--</v>
      </c>
      <c r="W12" s="52"/>
      <c r="X12" s="39" t="str">
        <f>IF(COUNT(T12:V12)=2,ROUND(AVERAGE(T12:V12)/0.5,0)*0.5,"--")</f>
        <v>--</v>
      </c>
      <c r="Y12" s="45"/>
      <c r="Z12" s="63" t="s">
        <v>36</v>
      </c>
      <c r="AA12" s="7"/>
      <c r="AB12" s="6" t="str">
        <f>IF(ISNUMBER(X12),IF(X12-4&lt;0,X12-4,0),"")</f>
        <v/>
      </c>
      <c r="AC12" s="10">
        <f>IF(X12&lt;4,1,0)</f>
        <v>0</v>
      </c>
      <c r="AE12" s="23"/>
    </row>
    <row r="13" spans="1:31" ht="4.9000000000000004" customHeight="1" thickTop="1" thickBot="1" x14ac:dyDescent="0.3">
      <c r="A13" s="30"/>
      <c r="B13" s="31"/>
      <c r="C13" s="32"/>
      <c r="D13" s="31"/>
      <c r="E13" s="32"/>
      <c r="F13" s="31"/>
      <c r="G13" s="32"/>
      <c r="H13" s="31"/>
      <c r="I13" s="32"/>
      <c r="J13" s="33"/>
      <c r="K13" s="32"/>
      <c r="L13" s="32"/>
      <c r="M13" s="32"/>
      <c r="N13" s="33"/>
      <c r="O13" s="32"/>
      <c r="P13" s="32"/>
      <c r="Q13" s="32"/>
      <c r="R13" s="48"/>
      <c r="S13" s="34"/>
      <c r="T13" s="32"/>
      <c r="U13" s="32"/>
      <c r="V13" s="32"/>
      <c r="W13" s="52"/>
      <c r="X13" s="53"/>
      <c r="Y13" s="45"/>
      <c r="Z13" s="52"/>
      <c r="AA13" s="8"/>
      <c r="AB13" s="6"/>
      <c r="AC13" s="10"/>
    </row>
    <row r="14" spans="1:31" ht="16.5" thickTop="1" thickBot="1" x14ac:dyDescent="0.3">
      <c r="A14" s="40" t="s">
        <v>3</v>
      </c>
      <c r="B14" s="31"/>
      <c r="C14" s="43"/>
      <c r="D14" s="31"/>
      <c r="E14" s="43"/>
      <c r="F14" s="31"/>
      <c r="G14" s="43"/>
      <c r="H14" s="31"/>
      <c r="I14" s="43"/>
      <c r="J14" s="33"/>
      <c r="K14" s="43"/>
      <c r="L14" s="32"/>
      <c r="M14" s="43"/>
      <c r="N14" s="33"/>
      <c r="O14" s="74"/>
      <c r="P14" s="75"/>
      <c r="Q14" s="76"/>
      <c r="R14" s="47"/>
      <c r="S14" s="34"/>
      <c r="T14" s="41" t="str">
        <f>IF(COUNT(C14:M14)=6,ROUND(AVERAGE(C14:M14)/0.5,0)*0.5,"--")</f>
        <v>--</v>
      </c>
      <c r="U14" s="32"/>
      <c r="V14" s="41" t="str">
        <f>IF(ISNUMBER(O14),O14,"--")</f>
        <v>--</v>
      </c>
      <c r="W14" s="52"/>
      <c r="X14" s="41" t="str">
        <f>IF(COUNT(T14:V14)=2,ROUND(AVERAGE(T14:V14)/0.5,0)*0.5,"--")</f>
        <v>--</v>
      </c>
      <c r="Y14" s="45"/>
      <c r="Z14" s="63" t="s">
        <v>36</v>
      </c>
      <c r="AA14" s="25"/>
      <c r="AB14" s="6" t="str">
        <f>IF(ISNUMBER(X14),IF(X14-4&lt;0,X14-4,0),"")</f>
        <v/>
      </c>
      <c r="AC14" s="10">
        <f>IF(X14&lt;4,1,0)</f>
        <v>0</v>
      </c>
    </row>
    <row r="15" spans="1:31" ht="4.9000000000000004" customHeight="1" thickTop="1" thickBot="1" x14ac:dyDescent="0.3">
      <c r="A15" s="30"/>
      <c r="B15" s="31"/>
      <c r="C15" s="32"/>
      <c r="D15" s="31"/>
      <c r="E15" s="32"/>
      <c r="F15" s="31"/>
      <c r="G15" s="32"/>
      <c r="H15" s="31"/>
      <c r="I15" s="32"/>
      <c r="J15" s="33"/>
      <c r="K15" s="32"/>
      <c r="L15" s="32"/>
      <c r="M15" s="32"/>
      <c r="N15" s="33"/>
      <c r="O15" s="32"/>
      <c r="P15" s="32"/>
      <c r="Q15" s="32"/>
      <c r="R15" s="48"/>
      <c r="S15" s="34"/>
      <c r="T15" s="32"/>
      <c r="U15" s="32"/>
      <c r="V15" s="32"/>
      <c r="W15" s="52"/>
      <c r="X15" s="53"/>
      <c r="Y15" s="45"/>
      <c r="Z15" s="63"/>
      <c r="AA15" s="8"/>
      <c r="AB15" s="6"/>
      <c r="AC15" s="10"/>
    </row>
    <row r="16" spans="1:31" ht="16.5" thickTop="1" thickBot="1" x14ac:dyDescent="0.3">
      <c r="A16" s="38" t="s">
        <v>28</v>
      </c>
      <c r="B16" s="31"/>
      <c r="C16" s="42"/>
      <c r="D16" s="32"/>
      <c r="E16" s="42"/>
      <c r="F16" s="31"/>
      <c r="G16" s="42"/>
      <c r="H16" s="32"/>
      <c r="I16" s="42"/>
      <c r="J16" s="33"/>
      <c r="K16" s="42"/>
      <c r="L16" s="32"/>
      <c r="M16" s="42"/>
      <c r="N16" s="33"/>
      <c r="O16" s="71"/>
      <c r="P16" s="72"/>
      <c r="Q16" s="73"/>
      <c r="R16" s="48"/>
      <c r="S16" s="34"/>
      <c r="T16" s="39" t="str">
        <f>IF(COUNT(C16:M16)=6,ROUND(AVERAGE(C16:M16)/0.5,0)*0.5,"--")</f>
        <v>--</v>
      </c>
      <c r="U16" s="32"/>
      <c r="V16" s="39" t="str">
        <f>IF(ISNUMBER(O16),O16,"--")</f>
        <v>--</v>
      </c>
      <c r="W16" s="52"/>
      <c r="X16" s="39" t="str">
        <f>IF(COUNT(T16:V16)=2,ROUND(AVERAGE(T16:V16)/0.5,0)*0.5,"--")</f>
        <v>--</v>
      </c>
      <c r="Y16" s="45"/>
      <c r="Z16" s="63" t="s">
        <v>36</v>
      </c>
      <c r="AA16" s="69"/>
      <c r="AB16" s="6" t="str">
        <f>IF(ISNUMBER(X16),IF(X16-4&lt;0,X16-4,0),"")</f>
        <v/>
      </c>
      <c r="AC16" s="10">
        <f>IF(X16&lt;4,1,0)</f>
        <v>0</v>
      </c>
    </row>
    <row r="17" spans="1:31" ht="4.9000000000000004" customHeight="1" thickTop="1" thickBot="1" x14ac:dyDescent="0.3">
      <c r="A17" s="30"/>
      <c r="B17" s="31"/>
      <c r="C17" s="32"/>
      <c r="D17" s="32"/>
      <c r="E17" s="32"/>
      <c r="F17" s="31"/>
      <c r="G17" s="32"/>
      <c r="H17" s="32"/>
      <c r="I17" s="32"/>
      <c r="J17" s="33"/>
      <c r="K17" s="32"/>
      <c r="L17" s="32"/>
      <c r="M17" s="32"/>
      <c r="N17" s="33"/>
      <c r="O17" s="32"/>
      <c r="P17" s="32"/>
      <c r="Q17" s="32"/>
      <c r="R17" s="48"/>
      <c r="S17" s="34"/>
      <c r="T17" s="32"/>
      <c r="U17" s="32"/>
      <c r="V17" s="34"/>
      <c r="W17" s="52"/>
      <c r="X17" s="53"/>
      <c r="Y17" s="45"/>
      <c r="Z17" s="52"/>
      <c r="AA17" s="70"/>
      <c r="AB17" s="6" t="str">
        <f t="shared" ref="AB17" si="0">IF(ISNUMBER(X17),IF(X17-4&lt;0,X17-4,0),"")</f>
        <v/>
      </c>
      <c r="AC17" s="10"/>
    </row>
    <row r="18" spans="1:31" ht="16.5" thickTop="1" thickBot="1" x14ac:dyDescent="0.3">
      <c r="A18" s="40" t="s">
        <v>29</v>
      </c>
      <c r="B18" s="31"/>
      <c r="C18" s="43"/>
      <c r="D18" s="32"/>
      <c r="E18" s="43"/>
      <c r="F18" s="31"/>
      <c r="G18" s="43"/>
      <c r="H18" s="32"/>
      <c r="I18" s="43"/>
      <c r="J18" s="33"/>
      <c r="K18" s="43"/>
      <c r="L18" s="32"/>
      <c r="M18" s="43"/>
      <c r="N18" s="33"/>
      <c r="O18" s="74"/>
      <c r="P18" s="75"/>
      <c r="Q18" s="76"/>
      <c r="R18" s="48"/>
      <c r="S18" s="34"/>
      <c r="T18" s="41" t="str">
        <f>IF(COUNT(C18:M18)=6,ROUND(AVERAGE(C18:M18)/0.5,0)*0.5,"--")</f>
        <v>--</v>
      </c>
      <c r="U18" s="32"/>
      <c r="V18" s="41" t="str">
        <f>IF(ISNUMBER(O18),O18,"--")</f>
        <v>--</v>
      </c>
      <c r="W18" s="52"/>
      <c r="X18" s="41" t="str">
        <f>IF(COUNT(T18:V18)=2,ROUND(AVERAGE(T18:V18)/0.5,0)*0.5,"--")</f>
        <v>--</v>
      </c>
      <c r="Y18" s="45"/>
      <c r="Z18" s="63" t="s">
        <v>36</v>
      </c>
      <c r="AA18" s="70"/>
      <c r="AB18" s="6" t="str">
        <f>IF(ISNUMBER(X18),IF(X18-4&lt;0,X18-4,0),"")</f>
        <v/>
      </c>
      <c r="AC18" s="10">
        <f>IF(X18&lt;4,1,0)</f>
        <v>0</v>
      </c>
    </row>
    <row r="19" spans="1:31" ht="4.5" customHeight="1" thickTop="1" thickBot="1" x14ac:dyDescent="0.3">
      <c r="A19" s="30"/>
      <c r="B19" s="31"/>
      <c r="C19" s="32"/>
      <c r="D19" s="31"/>
      <c r="E19" s="32"/>
      <c r="F19" s="31"/>
      <c r="G19" s="32"/>
      <c r="H19" s="31"/>
      <c r="I19" s="32"/>
      <c r="J19" s="33"/>
      <c r="K19" s="32"/>
      <c r="L19" s="32"/>
      <c r="M19" s="32"/>
      <c r="N19" s="33"/>
      <c r="O19" s="32"/>
      <c r="P19" s="32"/>
      <c r="Q19" s="32"/>
      <c r="R19" s="48"/>
      <c r="S19" s="34"/>
      <c r="T19" s="32"/>
      <c r="U19" s="32"/>
      <c r="V19" s="32"/>
      <c r="W19" s="52"/>
      <c r="X19" s="53"/>
      <c r="Y19" s="45"/>
      <c r="Z19" s="52"/>
      <c r="AA19" s="8"/>
      <c r="AB19" s="6"/>
      <c r="AC19" s="10"/>
    </row>
    <row r="20" spans="1:31" ht="16.5" thickTop="1" thickBot="1" x14ac:dyDescent="0.3">
      <c r="A20" s="38" t="s">
        <v>26</v>
      </c>
      <c r="B20" s="31"/>
      <c r="C20" s="42"/>
      <c r="D20" s="31"/>
      <c r="E20" s="42"/>
      <c r="F20" s="31"/>
      <c r="G20" s="42"/>
      <c r="H20" s="31"/>
      <c r="I20" s="42"/>
      <c r="J20" s="33"/>
      <c r="K20" s="32"/>
      <c r="L20" s="31"/>
      <c r="M20" s="32"/>
      <c r="N20" s="33"/>
      <c r="O20" s="31"/>
      <c r="P20" s="31"/>
      <c r="Q20" s="31"/>
      <c r="R20" s="47"/>
      <c r="S20" s="34"/>
      <c r="T20" s="39" t="str">
        <f>IF(COUNT(C20:I20)=4,ROUND(AVERAGE(C20:I20)/0.5,0)*0.5,"--")</f>
        <v>--</v>
      </c>
      <c r="U20" s="32"/>
      <c r="V20" s="32"/>
      <c r="W20" s="52"/>
      <c r="X20" s="39" t="str">
        <f>IF(ISNUMBER(T20),T20,"--")</f>
        <v>--</v>
      </c>
      <c r="Y20" s="45"/>
      <c r="Z20" s="63" t="s">
        <v>36</v>
      </c>
      <c r="AA20" s="25"/>
      <c r="AB20" s="6" t="str">
        <f>IF(ISNUMBER(X20),IF(X20-4&lt;0,X20-4,0),"")</f>
        <v/>
      </c>
      <c r="AC20" s="10">
        <f>IF(X20&lt;4,1,0)</f>
        <v>0</v>
      </c>
    </row>
    <row r="21" spans="1:31" ht="4.9000000000000004" customHeight="1" thickTop="1" thickBot="1" x14ac:dyDescent="0.3">
      <c r="A21" s="30"/>
      <c r="B21" s="31"/>
      <c r="C21" s="32"/>
      <c r="D21" s="31"/>
      <c r="E21" s="32"/>
      <c r="F21" s="31"/>
      <c r="G21" s="32"/>
      <c r="H21" s="31"/>
      <c r="I21" s="32"/>
      <c r="J21" s="33"/>
      <c r="K21" s="32"/>
      <c r="L21" s="32"/>
      <c r="M21" s="32"/>
      <c r="N21" s="33"/>
      <c r="O21" s="32"/>
      <c r="P21" s="32"/>
      <c r="Q21" s="32"/>
      <c r="R21" s="47"/>
      <c r="S21" s="34"/>
      <c r="T21" s="32"/>
      <c r="U21" s="32"/>
      <c r="V21" s="32"/>
      <c r="W21" s="52"/>
      <c r="X21" s="53"/>
      <c r="Y21" s="45"/>
      <c r="Z21" s="52"/>
      <c r="AA21" s="25"/>
      <c r="AB21" s="5"/>
      <c r="AC21" s="5"/>
    </row>
    <row r="22" spans="1:31" ht="16.5" thickTop="1" thickBot="1" x14ac:dyDescent="0.3">
      <c r="A22" s="40" t="s">
        <v>27</v>
      </c>
      <c r="B22" s="31"/>
      <c r="C22" s="32"/>
      <c r="D22" s="32"/>
      <c r="E22" s="32"/>
      <c r="F22" s="31"/>
      <c r="G22" s="32"/>
      <c r="H22" s="31"/>
      <c r="I22" s="32"/>
      <c r="J22" s="33"/>
      <c r="K22" s="43"/>
      <c r="L22" s="32"/>
      <c r="M22" s="43"/>
      <c r="N22" s="33"/>
      <c r="O22" s="32"/>
      <c r="P22" s="32"/>
      <c r="Q22" s="32"/>
      <c r="R22" s="47"/>
      <c r="S22" s="34"/>
      <c r="T22" s="41" t="str">
        <f>IF(COUNT(K22:M22)=2,ROUND(AVERAGE(K22:M22)/0.5,0)*0.5,"--")</f>
        <v>--</v>
      </c>
      <c r="U22" s="32"/>
      <c r="V22" s="32"/>
      <c r="W22" s="52"/>
      <c r="X22" s="41" t="str">
        <f>IF(ISNUMBER(T22),T22,"--")</f>
        <v>--</v>
      </c>
      <c r="Y22" s="45"/>
      <c r="Z22" s="63" t="s">
        <v>36</v>
      </c>
      <c r="AA22" s="25"/>
      <c r="AB22" s="6" t="str">
        <f>IF(ISNUMBER(X22),IF(X22-4&lt;0,X22-4,0),"")</f>
        <v/>
      </c>
      <c r="AC22" s="10">
        <f>IF(X22&lt;4,1,0)</f>
        <v>0</v>
      </c>
    </row>
    <row r="23" spans="1:31" ht="4.9000000000000004" customHeight="1" thickTop="1" thickBot="1" x14ac:dyDescent="0.3">
      <c r="A23" s="30"/>
      <c r="B23" s="31"/>
      <c r="C23" s="32"/>
      <c r="D23" s="31"/>
      <c r="E23" s="32"/>
      <c r="F23" s="31"/>
      <c r="G23" s="32"/>
      <c r="H23" s="31"/>
      <c r="I23" s="32"/>
      <c r="J23" s="33"/>
      <c r="K23" s="32"/>
      <c r="L23" s="32"/>
      <c r="M23" s="32"/>
      <c r="N23" s="33"/>
      <c r="O23" s="32"/>
      <c r="P23" s="32"/>
      <c r="Q23" s="32"/>
      <c r="R23" s="47"/>
      <c r="S23" s="34"/>
      <c r="T23" s="32"/>
      <c r="U23" s="32"/>
      <c r="V23" s="32"/>
      <c r="W23" s="52"/>
      <c r="X23" s="53"/>
      <c r="Y23" s="45"/>
      <c r="Z23" s="52"/>
      <c r="AA23" s="25"/>
      <c r="AB23" s="5"/>
      <c r="AC23" s="5"/>
    </row>
    <row r="24" spans="1:31" ht="16.5" thickTop="1" thickBot="1" x14ac:dyDescent="0.3">
      <c r="A24" s="38" t="s">
        <v>30</v>
      </c>
      <c r="B24" s="31"/>
      <c r="C24" s="32"/>
      <c r="D24" s="31"/>
      <c r="E24" s="32"/>
      <c r="F24" s="31"/>
      <c r="G24" s="42"/>
      <c r="H24" s="31"/>
      <c r="I24" s="42"/>
      <c r="J24" s="33"/>
      <c r="K24" s="32"/>
      <c r="L24" s="32"/>
      <c r="M24" s="32"/>
      <c r="N24" s="33"/>
      <c r="O24" s="32"/>
      <c r="P24" s="32"/>
      <c r="Q24" s="32"/>
      <c r="R24" s="47"/>
      <c r="S24" s="34"/>
      <c r="T24" s="39" t="str">
        <f>IF(COUNT(G24:I24)=2,ROUND(AVERAGE(G24:I24)/0.5,0)*0.5,"--")</f>
        <v>--</v>
      </c>
      <c r="U24" s="32"/>
      <c r="V24" s="32"/>
      <c r="W24" s="52"/>
      <c r="X24" s="53"/>
      <c r="Y24" s="45"/>
      <c r="Z24" s="52"/>
      <c r="AA24" s="25"/>
      <c r="AB24" s="5"/>
      <c r="AC24" s="5"/>
    </row>
    <row r="25" spans="1:31" ht="4.9000000000000004" customHeight="1" thickTop="1" thickBot="1" x14ac:dyDescent="0.3">
      <c r="A25" s="30"/>
      <c r="B25" s="31"/>
      <c r="C25" s="32"/>
      <c r="D25" s="31"/>
      <c r="E25" s="32"/>
      <c r="F25" s="31"/>
      <c r="G25" s="32"/>
      <c r="H25" s="31"/>
      <c r="I25" s="32"/>
      <c r="J25" s="33"/>
      <c r="K25" s="32"/>
      <c r="L25" s="32"/>
      <c r="M25" s="32"/>
      <c r="N25" s="33"/>
      <c r="O25" s="32"/>
      <c r="P25" s="32"/>
      <c r="Q25" s="32"/>
      <c r="R25" s="47"/>
      <c r="S25" s="34"/>
      <c r="T25" s="32"/>
      <c r="U25" s="32"/>
      <c r="V25" s="32"/>
      <c r="W25" s="52"/>
      <c r="X25" s="53"/>
      <c r="Y25" s="45"/>
      <c r="Z25" s="52"/>
      <c r="AA25" s="25"/>
      <c r="AB25" s="5"/>
      <c r="AC25" s="5"/>
    </row>
    <row r="26" spans="1:31" ht="16.5" thickTop="1" thickBot="1" x14ac:dyDescent="0.3">
      <c r="A26" s="38" t="s">
        <v>31</v>
      </c>
      <c r="B26" s="31"/>
      <c r="C26" s="32"/>
      <c r="D26" s="31"/>
      <c r="E26" s="32"/>
      <c r="F26" s="31"/>
      <c r="G26" s="32"/>
      <c r="H26" s="31"/>
      <c r="I26" s="32"/>
      <c r="J26" s="33"/>
      <c r="K26" s="32"/>
      <c r="L26" s="32"/>
      <c r="M26" s="42"/>
      <c r="N26" s="33"/>
      <c r="O26" s="32"/>
      <c r="P26" s="32"/>
      <c r="Q26" s="32"/>
      <c r="R26" s="47"/>
      <c r="S26" s="34"/>
      <c r="T26" s="32"/>
      <c r="U26" s="32"/>
      <c r="V26" s="39" t="str">
        <f>IF(ISNUMBER(M26),M26,"--")</f>
        <v>--</v>
      </c>
      <c r="W26" s="52"/>
      <c r="X26" s="39" t="str">
        <f>IF(COUNT(T24:V26)=2,ROUND(AVERAGE(T24:V26)/0.5,0)*0.5,"--")</f>
        <v>--</v>
      </c>
      <c r="Y26" s="45"/>
      <c r="Z26" s="63" t="s">
        <v>36</v>
      </c>
      <c r="AA26" s="8"/>
      <c r="AB26" s="6" t="str">
        <f>IF(ISNUMBER(X26),IF(X26-4&lt;0,X26-4,0),"")</f>
        <v/>
      </c>
      <c r="AC26" s="10">
        <f>IF(X26&lt;4,1,0)</f>
        <v>0</v>
      </c>
    </row>
    <row r="27" spans="1:31" ht="4.9000000000000004" customHeight="1" thickTop="1" x14ac:dyDescent="0.25">
      <c r="A27" s="30"/>
      <c r="B27" s="31"/>
      <c r="C27" s="32"/>
      <c r="D27" s="31"/>
      <c r="E27" s="32"/>
      <c r="F27" s="31"/>
      <c r="G27" s="32"/>
      <c r="H27" s="31"/>
      <c r="I27" s="32"/>
      <c r="J27" s="33"/>
      <c r="K27" s="32"/>
      <c r="L27" s="32"/>
      <c r="M27" s="32"/>
      <c r="N27" s="33"/>
      <c r="O27" s="32"/>
      <c r="P27" s="32"/>
      <c r="Q27" s="32"/>
      <c r="R27" s="48"/>
      <c r="S27" s="34"/>
      <c r="T27" s="32"/>
      <c r="U27" s="32"/>
      <c r="V27" s="32"/>
      <c r="W27" s="52"/>
      <c r="X27" s="53"/>
      <c r="Y27" s="45"/>
      <c r="Z27" s="52"/>
      <c r="AA27" s="8"/>
      <c r="AB27" s="6"/>
      <c r="AC27" s="10"/>
    </row>
    <row r="28" spans="1:31" ht="5.0999999999999996" customHeight="1" x14ac:dyDescent="0.25">
      <c r="A28" s="30"/>
      <c r="B28" s="31"/>
      <c r="C28" s="32"/>
      <c r="D28" s="31"/>
      <c r="E28" s="32"/>
      <c r="F28" s="31"/>
      <c r="G28" s="32"/>
      <c r="H28" s="31"/>
      <c r="I28" s="32"/>
      <c r="J28" s="33"/>
      <c r="K28" s="32"/>
      <c r="L28" s="32"/>
      <c r="M28" s="32"/>
      <c r="N28" s="33"/>
      <c r="O28" s="32"/>
      <c r="P28" s="32"/>
      <c r="Q28" s="32"/>
      <c r="R28" s="47"/>
      <c r="S28" s="34"/>
      <c r="T28" s="32"/>
      <c r="U28" s="32"/>
      <c r="V28" s="32"/>
      <c r="W28" s="52"/>
      <c r="X28" s="53"/>
      <c r="Y28" s="45"/>
      <c r="Z28" s="63"/>
      <c r="AA28" s="3"/>
      <c r="AB28" s="5"/>
      <c r="AC28" s="5"/>
    </row>
    <row r="29" spans="1:31" ht="4.9000000000000004" customHeight="1" x14ac:dyDescent="0.25">
      <c r="A29" s="30"/>
      <c r="B29" s="31"/>
      <c r="C29" s="32"/>
      <c r="D29" s="31"/>
      <c r="E29" s="32"/>
      <c r="F29" s="31"/>
      <c r="G29" s="32"/>
      <c r="H29" s="31"/>
      <c r="I29" s="32"/>
      <c r="J29" s="33"/>
      <c r="K29" s="32"/>
      <c r="L29" s="32"/>
      <c r="M29" s="32"/>
      <c r="N29" s="33"/>
      <c r="O29" s="32"/>
      <c r="P29" s="32"/>
      <c r="Q29" s="32"/>
      <c r="R29" s="47"/>
      <c r="S29" s="34"/>
      <c r="T29" s="32"/>
      <c r="U29" s="32"/>
      <c r="V29" s="32"/>
      <c r="W29" s="52"/>
      <c r="X29" s="53"/>
      <c r="Y29" s="45"/>
      <c r="Z29" s="52"/>
      <c r="AA29" s="25"/>
      <c r="AB29" s="6"/>
      <c r="AC29" s="10"/>
    </row>
    <row r="30" spans="1:31" ht="5.0999999999999996" customHeight="1" x14ac:dyDescent="0.25">
      <c r="A30" s="29"/>
      <c r="B30" s="31"/>
      <c r="C30" s="32"/>
      <c r="D30" s="31"/>
      <c r="E30" s="32"/>
      <c r="F30" s="31"/>
      <c r="G30" s="32"/>
      <c r="H30" s="31"/>
      <c r="I30" s="32"/>
      <c r="J30" s="33"/>
      <c r="K30" s="32"/>
      <c r="L30" s="32"/>
      <c r="M30" s="32"/>
      <c r="N30" s="33"/>
      <c r="O30" s="32"/>
      <c r="P30" s="32"/>
      <c r="Q30" s="32"/>
      <c r="R30" s="47"/>
      <c r="S30" s="45"/>
      <c r="T30" s="53"/>
      <c r="U30" s="53"/>
      <c r="V30" s="53"/>
      <c r="W30" s="52"/>
      <c r="X30" s="53"/>
      <c r="Y30" s="45"/>
      <c r="Z30" s="52"/>
      <c r="AA30" s="3"/>
      <c r="AB30" s="5"/>
      <c r="AC30" s="5"/>
    </row>
    <row r="31" spans="1:31" ht="15" customHeight="1" x14ac:dyDescent="0.2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36"/>
      <c r="R31" s="34"/>
      <c r="S31" s="45"/>
      <c r="T31" s="55"/>
      <c r="U31" s="55"/>
      <c r="V31" s="56" t="s">
        <v>21</v>
      </c>
      <c r="W31" s="52"/>
      <c r="X31" s="35" t="str">
        <f>IF(COUNT(X8:X29)=9,ROUND(AVERAGE(X8:X29),1),"--")</f>
        <v>--</v>
      </c>
      <c r="Y31" s="45"/>
      <c r="Z31" s="52"/>
      <c r="AA31" s="3"/>
      <c r="AB31" s="5" t="b">
        <f>X31&gt;=4</f>
        <v>1</v>
      </c>
      <c r="AC31" s="11"/>
      <c r="AE31" s="23"/>
    </row>
    <row r="32" spans="1:31" ht="4.9000000000000004" customHeight="1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36"/>
      <c r="R32" s="47"/>
      <c r="S32" s="57"/>
      <c r="T32" s="57"/>
      <c r="U32" s="57"/>
      <c r="V32" s="58"/>
      <c r="W32" s="52"/>
      <c r="X32" s="44"/>
      <c r="Y32" s="45"/>
      <c r="Z32" s="52"/>
      <c r="AA32" s="3"/>
      <c r="AB32" s="5"/>
      <c r="AC32" s="5"/>
    </row>
    <row r="33" spans="1:30" ht="15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34"/>
      <c r="R33" s="34"/>
      <c r="S33" s="45"/>
      <c r="T33" s="55"/>
      <c r="U33" s="55"/>
      <c r="V33" s="56" t="s">
        <v>22</v>
      </c>
      <c r="W33" s="52"/>
      <c r="X33" s="35" t="str">
        <f>IF(ISNUMBER(X31),AA33,"--")</f>
        <v>--</v>
      </c>
      <c r="Y33" s="45"/>
      <c r="Z33" s="52"/>
      <c r="AA33" s="3">
        <f>ABS(SUM(AB8:AB29))</f>
        <v>0</v>
      </c>
      <c r="AB33" s="5" t="b">
        <f>AA33&lt;=2</f>
        <v>1</v>
      </c>
      <c r="AC33" s="11"/>
    </row>
    <row r="34" spans="1:30" ht="4.9000000000000004" customHeight="1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36"/>
      <c r="R34" s="47"/>
      <c r="S34" s="57"/>
      <c r="T34" s="57"/>
      <c r="U34" s="57"/>
      <c r="V34" s="58"/>
      <c r="W34" s="52"/>
      <c r="X34" s="44"/>
      <c r="Y34" s="45"/>
      <c r="Z34" s="52"/>
      <c r="AA34" s="3"/>
      <c r="AB34" s="5"/>
      <c r="AC34" s="5"/>
    </row>
    <row r="35" spans="1:30" ht="15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36"/>
      <c r="R35" s="34"/>
      <c r="S35" s="45"/>
      <c r="T35" s="55"/>
      <c r="U35" s="55"/>
      <c r="V35" s="56" t="s">
        <v>25</v>
      </c>
      <c r="W35" s="52"/>
      <c r="X35" s="35" t="str">
        <f>IF(ISNUMBER(X33),AA35,"--")</f>
        <v>--</v>
      </c>
      <c r="Y35" s="45"/>
      <c r="Z35" s="52"/>
      <c r="AA35" s="21">
        <f>SUM(AC8:AC29)</f>
        <v>0</v>
      </c>
      <c r="AB35" s="5" t="b">
        <f>AA35&lt;=2</f>
        <v>1</v>
      </c>
      <c r="AC35" s="11"/>
    </row>
    <row r="36" spans="1:30" ht="5.0999999999999996" customHeight="1" x14ac:dyDescent="0.25">
      <c r="A36" s="29"/>
      <c r="B36" s="31"/>
      <c r="C36" s="32"/>
      <c r="D36" s="31"/>
      <c r="E36" s="32"/>
      <c r="F36" s="31"/>
      <c r="G36" s="32"/>
      <c r="H36" s="31"/>
      <c r="I36" s="32"/>
      <c r="J36" s="33"/>
      <c r="K36" s="32"/>
      <c r="L36" s="32"/>
      <c r="M36" s="32"/>
      <c r="N36" s="33"/>
      <c r="O36" s="32"/>
      <c r="P36" s="32"/>
      <c r="Q36" s="32"/>
      <c r="R36" s="34"/>
      <c r="S36" s="45"/>
      <c r="T36" s="53"/>
      <c r="U36" s="53"/>
      <c r="V36" s="53"/>
      <c r="W36" s="52"/>
      <c r="X36" s="53"/>
      <c r="Y36" s="44"/>
      <c r="Z36" s="52"/>
      <c r="AA36" s="3"/>
      <c r="AB36" s="11"/>
      <c r="AC36" s="11"/>
      <c r="AD36" s="1"/>
    </row>
    <row r="37" spans="1:30" ht="42.75" customHeight="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34"/>
      <c r="P37" s="37"/>
      <c r="Q37" s="37"/>
      <c r="R37" s="31"/>
      <c r="S37" s="45"/>
      <c r="T37" s="65" t="str">
        <f>IF(ISNUMBER(X31),IF(AND(AB31,AB33,AB35),"BM bestanden","BM nicht bestanden"),"unvollständige Angaben")</f>
        <v>unvollständige Angaben</v>
      </c>
      <c r="U37" s="65"/>
      <c r="V37" s="65"/>
      <c r="W37" s="65"/>
      <c r="X37" s="65"/>
      <c r="Y37" s="44"/>
      <c r="Z37" s="52"/>
      <c r="AA37" s="20"/>
      <c r="AB37" s="12"/>
      <c r="AC37" s="13"/>
      <c r="AD37" s="1"/>
    </row>
    <row r="38" spans="1:30" ht="5.0999999999999996" customHeight="1" x14ac:dyDescent="0.25">
      <c r="A38" s="29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7"/>
      <c r="S38" s="45"/>
      <c r="T38" s="45"/>
      <c r="U38" s="45"/>
      <c r="V38" s="45"/>
      <c r="W38" s="45"/>
      <c r="X38" s="45"/>
      <c r="Y38" s="45"/>
      <c r="Z38" s="64"/>
    </row>
    <row r="39" spans="1:30" ht="15" x14ac:dyDescent="0.2">
      <c r="A39" s="59" t="s">
        <v>35</v>
      </c>
      <c r="K39" s="60" t="s">
        <v>33</v>
      </c>
    </row>
    <row r="40" spans="1:30" hidden="1" x14ac:dyDescent="0.25"/>
    <row r="41" spans="1:30" hidden="1" x14ac:dyDescent="0.25">
      <c r="A41" s="22">
        <v>1</v>
      </c>
    </row>
    <row r="42" spans="1:30" hidden="1" x14ac:dyDescent="0.25">
      <c r="A42" s="22">
        <v>1.5</v>
      </c>
    </row>
    <row r="43" spans="1:30" hidden="1" x14ac:dyDescent="0.25">
      <c r="A43" s="22">
        <v>2</v>
      </c>
    </row>
    <row r="44" spans="1:30" hidden="1" x14ac:dyDescent="0.25">
      <c r="A44" s="22">
        <v>2.5</v>
      </c>
    </row>
    <row r="45" spans="1:30" hidden="1" x14ac:dyDescent="0.25">
      <c r="A45" s="22">
        <v>3</v>
      </c>
    </row>
    <row r="46" spans="1:30" hidden="1" x14ac:dyDescent="0.25">
      <c r="A46" s="22">
        <v>3.5</v>
      </c>
    </row>
    <row r="47" spans="1:30" hidden="1" x14ac:dyDescent="0.25">
      <c r="A47" s="22">
        <v>4</v>
      </c>
    </row>
    <row r="48" spans="1:30" hidden="1" x14ac:dyDescent="0.25">
      <c r="A48" s="22">
        <v>4.5</v>
      </c>
    </row>
    <row r="49" spans="1:1" hidden="1" x14ac:dyDescent="0.25">
      <c r="A49" s="22">
        <v>5</v>
      </c>
    </row>
    <row r="50" spans="1:1" hidden="1" x14ac:dyDescent="0.25">
      <c r="A50" s="22">
        <v>5.5</v>
      </c>
    </row>
    <row r="51" spans="1:1" hidden="1" x14ac:dyDescent="0.25">
      <c r="A51" s="22">
        <v>6</v>
      </c>
    </row>
    <row r="52" spans="1:1" hidden="1" x14ac:dyDescent="0.25"/>
    <row r="53" spans="1:1" hidden="1" x14ac:dyDescent="0.25"/>
  </sheetData>
  <sheetProtection sheet="1" selectLockedCells="1"/>
  <mergeCells count="18">
    <mergeCell ref="T2:X2"/>
    <mergeCell ref="T5:V5"/>
    <mergeCell ref="O5:Q5"/>
    <mergeCell ref="A2:Q2"/>
    <mergeCell ref="C5:E5"/>
    <mergeCell ref="G5:I5"/>
    <mergeCell ref="K5:M5"/>
    <mergeCell ref="T37:X37"/>
    <mergeCell ref="A31:P35"/>
    <mergeCell ref="AA5:AC5"/>
    <mergeCell ref="AA16:AA18"/>
    <mergeCell ref="O16:Q16"/>
    <mergeCell ref="O18:Q18"/>
    <mergeCell ref="O14:Q14"/>
    <mergeCell ref="O10:Q10"/>
    <mergeCell ref="O8:Q8"/>
    <mergeCell ref="O12:Q12"/>
    <mergeCell ref="A37:N37"/>
  </mergeCells>
  <conditionalFormatting sqref="R8:R13 R15:R19 R27">
    <cfRule type="cellIs" dxfId="8" priority="45" operator="lessThan">
      <formula>0</formula>
    </cfRule>
  </conditionalFormatting>
  <conditionalFormatting sqref="T37:X37">
    <cfRule type="containsText" dxfId="7" priority="28" operator="containsText" text="nicht bestanden">
      <formula>NOT(ISERROR(SEARCH("nicht bestanden",T37)))</formula>
    </cfRule>
    <cfRule type="containsText" dxfId="6" priority="29" operator="containsText" text="bestanden">
      <formula>NOT(ISERROR(SEARCH("bestanden",T37)))</formula>
    </cfRule>
  </conditionalFormatting>
  <conditionalFormatting sqref="X31 X33 X35">
    <cfRule type="expression" dxfId="5" priority="56">
      <formula>AND(ISNUMBER($X31),NOT($AB31))</formula>
    </cfRule>
    <cfRule type="expression" dxfId="4" priority="57">
      <formula>AND(ISNUMBER($X31),$AB31)</formula>
    </cfRule>
  </conditionalFormatting>
  <conditionalFormatting sqref="AB24">
    <cfRule type="cellIs" dxfId="3" priority="15" operator="lessThan">
      <formula>0</formula>
    </cfRule>
  </conditionalFormatting>
  <conditionalFormatting sqref="AB8:AC20">
    <cfRule type="cellIs" dxfId="2" priority="1" operator="lessThan">
      <formula>0</formula>
    </cfRule>
  </conditionalFormatting>
  <conditionalFormatting sqref="AB22:AC22">
    <cfRule type="cellIs" dxfId="1" priority="3" operator="lessThan">
      <formula>0</formula>
    </cfRule>
  </conditionalFormatting>
  <conditionalFormatting sqref="AB26:AC27">
    <cfRule type="cellIs" dxfId="0" priority="9" operator="lessThan">
      <formula>0</formula>
    </cfRule>
  </conditionalFormatting>
  <dataValidations disablePrompts="1" count="1">
    <dataValidation type="list" allowBlank="1" showInputMessage="1" showErrorMessage="1" errorTitle="Ungültige Note" error="Es können nur ganze oder halbe Noten von 1.0 bis 6.0 eingegeben werden." sqref="C12 C16 K22 C10 E10 M26 O18:Q18 G12 C18 E16 G16 M16 G10 K14 I24 G24 E18 O8:Q8 E12 M10 C14 E20 E14 G14 I14 M14 I16 G18 O12:Q12 I18 C8 E8 G8 I8 K8 M8 C20 O10:Q10 M22 K16 O14:Q14 K18 M18 O16:Q16 I10 K10 I12 K12 M12 G20 I20" xr:uid="{00000000-0002-0000-0000-000000000000}">
      <formula1>Notenwerte</formula1>
    </dataValidation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98" orientation="landscape" r:id="rId1"/>
  <headerFooter>
    <oddHeader>&amp;L&amp;"-,Fett"&amp;G&amp;R&amp;"Arial,Fett"&amp;18&amp;KF39100EFZ mit Berufsmaturität (BM1)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Lilly</cp:lastModifiedBy>
  <cp:lastPrinted>2025-08-12T12:09:50Z</cp:lastPrinted>
  <dcterms:created xsi:type="dcterms:W3CDTF">2011-09-11T12:10:47Z</dcterms:created>
  <dcterms:modified xsi:type="dcterms:W3CDTF">2025-09-02T12:01:41Z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